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446" windowWidth="15480" windowHeight="11640" tabRatio="558" activeTab="0"/>
  </bookViews>
  <sheets>
    <sheet name="Расходы_01.02.2018" sheetId="1" r:id="rId1"/>
    <sheet name="Источники" sheetId="2" state="hidden" r:id="rId2"/>
  </sheets>
  <externalReferences>
    <externalReference r:id="rId5"/>
  </externalReferences>
  <definedNames>
    <definedName name="_xlnm._FilterDatabase" localSheetId="1" hidden="1">'Источники'!$L$6:$L$54</definedName>
    <definedName name="_xlnm.Print_Titles" localSheetId="1">'Источники'!$6:$7</definedName>
    <definedName name="_xlnm.Print_Area" localSheetId="1">'Источники'!$A$1:$L$55</definedName>
  </definedNames>
  <calcPr fullCalcOnLoad="1"/>
</workbook>
</file>

<file path=xl/sharedStrings.xml><?xml version="1.0" encoding="utf-8"?>
<sst xmlns="http://schemas.openxmlformats.org/spreadsheetml/2006/main" count="69" uniqueCount="65">
  <si>
    <t>Раздел</t>
  </si>
  <si>
    <t>Физическая культура и спорт</t>
  </si>
  <si>
    <t>руб.</t>
  </si>
  <si>
    <t>О П Е Р А Т И В Н Ы Е     Д А Н Н Ы Е</t>
  </si>
  <si>
    <t>Уточненный план</t>
  </si>
  <si>
    <t>Исполнено</t>
  </si>
  <si>
    <t>Наименование</t>
  </si>
  <si>
    <t>по источникам внутреннего финансирования дефицита бюджета города Нижнего Новгорода</t>
  </si>
  <si>
    <t>Код бюджетной классификации</t>
  </si>
  <si>
    <t>% исполнения</t>
  </si>
  <si>
    <t>к годовому плану</t>
  </si>
  <si>
    <t>к плану I квартала</t>
  </si>
  <si>
    <t>Долговые обязательства Российской Федерации, субъектов Российской Федерации, муниципальных образований, государственных внебюджетных фондов, выраженные в ценных бумагах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</si>
  <si>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</si>
  <si>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</si>
  <si>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Ценные бумаги городских округов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</si>
  <si>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</si>
  <si>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</si>
  <si>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</si>
  <si>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</si>
  <si>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Бюджетные кредиты, полученные от других бюджетов бюджетной системы Российской Федерации бюджетами городских округов</t>
  </si>
  <si>
    <t>Кредиты, полученные в валюте Российской Федерации от кредитных организаций</t>
  </si>
  <si>
    <t>Кредиты, полученные в валюте Российской Федерации от кредитных организаций бюджетами городских округов</t>
  </si>
  <si>
    <t xml:space="preserve">Погашение кредитов по кредитным соглашениям и  договорам,  заключенным от  имени  Российской  Федерации,  субъектов   Российской   Федерации, муниципальных  образований,   государственных   внебюджетных   фондов, указанным в валюте Российской Федерации                               
</t>
  </si>
  <si>
    <t>Исполнение государственных и муниципальных гарантий</t>
  </si>
  <si>
    <t xml:space="preserve">Исполнение государственных и муниципальных гарантий в валюте Российской Федерации 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</si>
  <si>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</si>
  <si>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Гарантии городских округов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</si>
  <si>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</si>
  <si>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</si>
  <si>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городских округов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</si>
  <si>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</si>
  <si>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</si>
  <si>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 землю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</si>
  <si>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</si>
  <si>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Иные земельные участки и земельные участки, предназначенные для целей жилищного строительства, находящиеся в государственной собственности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</si>
  <si>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 и не предназначенных для жилищного строительства</t>
  </si>
  <si>
    <t>Приобретение (увеличение стоимости) земельных участков,  находящихся  в  государственной и муниципальной собственности</t>
  </si>
  <si>
    <t>Земельные участки после разграничения  собственности на землю</t>
  </si>
  <si>
    <t>Приобретение земельных участков в собственность городских округов</t>
  </si>
  <si>
    <t>Курсовая разница</t>
  </si>
  <si>
    <t>Курсовая разница по средствам бюджетов городских округов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</si>
  <si>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</si>
  <si>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</si>
  <si>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</si>
  <si>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</si>
  <si>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</si>
  <si>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 xml:space="preserve">Уменьшение остатков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</si>
  <si>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</si>
  <si>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</si>
  <si>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округов</t>
  </si>
  <si>
    <t>ВСЕГО:</t>
  </si>
  <si>
    <t>ВСЕГО РАСХОДОВ</t>
  </si>
  <si>
    <t>ВСЕГО ДОХОДОВ</t>
  </si>
  <si>
    <t>Дефицит</t>
  </si>
  <si>
    <t>Средства массовой информации</t>
  </si>
  <si>
    <t xml:space="preserve">Обслуживание государственного и муниципального долга </t>
  </si>
  <si>
    <t>%</t>
  </si>
  <si>
    <t>Исходный план</t>
  </si>
  <si>
    <t>Культура, кинематография</t>
  </si>
  <si>
    <t xml:space="preserve">об исполнении расходной части  бюджета города Нижнего Новгорода </t>
  </si>
  <si>
    <t>по кодам бюджетной классификации</t>
  </si>
  <si>
    <t>Оперативные данные</t>
  </si>
  <si>
    <t>ВСЕГО</t>
  </si>
  <si>
    <t>на 01 февраля  2018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</si>
</sst>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0_ ;[Red]\-#,##0.00\ "/>
    <numFmt numFmtId="167" formatCode="#,##0.000_ ;[Red]\-#,##0.000\ "/>
    <numFmt numFmtId="168" formatCode="0.0"/>
    <numFmt numFmtId="169" formatCode="#,##0\ &quot;р.&quot;;\-#,##0\ &quot;р.&quot;"/>
    <numFmt numFmtId="170" formatCode="#,##0\ &quot;р.&quot;;[Red]\-#,##0\ &quot;р.&quot;"/>
    <numFmt numFmtId="171" formatCode="#,##0.00\ &quot;р.&quot;;\-#,##0.00\ &quot;р.&quot;"/>
    <numFmt numFmtId="172" formatCode="#,##0.00\ &quot;р.&quot;;[Red]\-#,##0.00\ &quot;р.&quot;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  <numFmt numFmtId="177" formatCode="0.0%"/>
    <numFmt numFmtId="178" formatCode="#,##0.0"/>
    <numFmt numFmtId="179" formatCode="0,000.0"/>
    <numFmt numFmtId="180" formatCode="#,##0_ ;[Red]\-#,##0\ "/>
    <numFmt numFmtId="181" formatCode="#,##0.000"/>
    <numFmt numFmtId="182" formatCode="0.0000"/>
    <numFmt numFmtId="183" formatCode="0.000"/>
    <numFmt numFmtId="184" formatCode="#,##0.0000"/>
    <numFmt numFmtId="185" formatCode="#,##0.00000"/>
    <numFmt numFmtId="186" formatCode="#,##0.000000"/>
    <numFmt numFmtId="187" formatCode="#,##0.0000000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00"/>
    <numFmt numFmtId="196" formatCode="[$-FC19]d\ mmmm\ yyyy\ &quot;г.&quot;"/>
    <numFmt numFmtId="197" formatCode="000000"/>
    <numFmt numFmtId="198" formatCode="0.0_ ;[Red]\-0.0\ 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0"/>
    </font>
    <font>
      <b/>
      <sz val="13"/>
      <name val="Times New Roman Cyr"/>
      <family val="1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i/>
      <u val="single"/>
      <sz val="14"/>
      <name val="Times New Roman Cyr"/>
      <family val="1"/>
    </font>
    <font>
      <i/>
      <sz val="12"/>
      <name val="Times New Roman Cyr"/>
      <family val="1"/>
    </font>
    <font>
      <b/>
      <sz val="14"/>
      <name val="Times New Roman Cyr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6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9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20" fillId="0" borderId="0">
      <alignment horizontal="right" vertical="top"/>
      <protection/>
    </xf>
    <xf numFmtId="0" fontId="46" fillId="0" borderId="0">
      <alignment horizontal="right" vertical="top"/>
      <protection/>
    </xf>
    <xf numFmtId="0" fontId="46" fillId="0" borderId="0">
      <alignment horizontal="right" vertical="top"/>
      <protection/>
    </xf>
    <xf numFmtId="0" fontId="21" fillId="0" borderId="0">
      <alignment horizontal="center" vertical="center"/>
      <protection/>
    </xf>
    <xf numFmtId="0" fontId="47" fillId="0" borderId="0">
      <alignment horizontal="center" vertical="center"/>
      <protection/>
    </xf>
    <xf numFmtId="0" fontId="47" fillId="0" borderId="0">
      <alignment horizontal="center" vertical="center"/>
      <protection/>
    </xf>
    <xf numFmtId="0" fontId="1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18" fillId="0" borderId="0">
      <alignment horizontal="right"/>
      <protection/>
    </xf>
    <xf numFmtId="0" fontId="48" fillId="0" borderId="0">
      <alignment horizontal="right"/>
      <protection/>
    </xf>
    <xf numFmtId="0" fontId="48" fillId="0" borderId="0">
      <alignment horizontal="right"/>
      <protection/>
    </xf>
    <xf numFmtId="0" fontId="22" fillId="0" borderId="0">
      <alignment horizontal="left"/>
      <protection/>
    </xf>
    <xf numFmtId="0" fontId="49" fillId="0" borderId="0">
      <alignment horizontal="left"/>
      <protection/>
    </xf>
    <xf numFmtId="0" fontId="49" fillId="0" borderId="0">
      <alignment horizontal="left"/>
      <protection/>
    </xf>
    <xf numFmtId="0" fontId="22" fillId="0" borderId="0">
      <alignment horizontal="right"/>
      <protection/>
    </xf>
    <xf numFmtId="0" fontId="49" fillId="0" borderId="0">
      <alignment horizontal="right"/>
      <protection/>
    </xf>
    <xf numFmtId="0" fontId="49" fillId="0" borderId="0">
      <alignment horizontal="right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77" applyFont="1" applyFill="1" applyAlignment="1">
      <alignment horizontal="centerContinuous"/>
      <protection/>
    </xf>
    <xf numFmtId="0" fontId="4" fillId="0" borderId="0" xfId="77" applyFill="1" applyAlignment="1">
      <alignment horizontal="centerContinuous"/>
      <protection/>
    </xf>
    <xf numFmtId="49" fontId="4" fillId="0" borderId="0" xfId="77" applyNumberFormat="1" applyFill="1" applyAlignment="1">
      <alignment horizontal="centerContinuous"/>
      <protection/>
    </xf>
    <xf numFmtId="4" fontId="4" fillId="0" borderId="0" xfId="77" applyNumberFormat="1" applyFill="1" applyAlignment="1">
      <alignment horizontal="centerContinuous"/>
      <protection/>
    </xf>
    <xf numFmtId="0" fontId="4" fillId="0" borderId="0" xfId="77" applyFont="1" applyFill="1" applyAlignment="1">
      <alignment horizontal="centerContinuous"/>
      <protection/>
    </xf>
    <xf numFmtId="0" fontId="4" fillId="0" borderId="0" xfId="77" applyFill="1">
      <alignment/>
      <protection/>
    </xf>
    <xf numFmtId="0" fontId="4" fillId="0" borderId="0" xfId="77" applyFill="1" applyAlignment="1">
      <alignment horizontal="centerContinuous" vertical="top"/>
      <protection/>
    </xf>
    <xf numFmtId="49" fontId="4" fillId="0" borderId="0" xfId="77" applyNumberFormat="1" applyFill="1" applyAlignment="1">
      <alignment horizontal="centerContinuous" vertical="top"/>
      <protection/>
    </xf>
    <xf numFmtId="4" fontId="4" fillId="0" borderId="0" xfId="77" applyNumberFormat="1" applyFill="1" applyAlignment="1">
      <alignment horizontal="centerContinuous" vertical="top"/>
      <protection/>
    </xf>
    <xf numFmtId="0" fontId="4" fillId="0" borderId="0" xfId="77" applyFont="1" applyFill="1" applyAlignment="1">
      <alignment horizontal="centerContinuous" vertical="top"/>
      <protection/>
    </xf>
    <xf numFmtId="0" fontId="4" fillId="0" borderId="0" xfId="77" applyFill="1" applyAlignment="1">
      <alignment vertical="top"/>
      <protection/>
    </xf>
    <xf numFmtId="0" fontId="4" fillId="0" borderId="0" xfId="76" applyFill="1">
      <alignment/>
      <protection/>
    </xf>
    <xf numFmtId="4" fontId="4" fillId="0" borderId="0" xfId="76" applyNumberFormat="1" applyFill="1">
      <alignment/>
      <protection/>
    </xf>
    <xf numFmtId="4" fontId="9" fillId="0" borderId="0" xfId="76" applyNumberFormat="1" applyFont="1" applyFill="1" applyAlignment="1">
      <alignment horizontal="center"/>
      <protection/>
    </xf>
    <xf numFmtId="0" fontId="4" fillId="0" borderId="10" xfId="77" applyFill="1" applyBorder="1" applyAlignment="1">
      <alignment horizontal="centerContinuous" vertical="center" wrapText="1"/>
      <protection/>
    </xf>
    <xf numFmtId="0" fontId="4" fillId="0" borderId="11" xfId="77" applyFill="1" applyBorder="1" applyAlignment="1">
      <alignment horizontal="centerContinuous" vertical="center"/>
      <protection/>
    </xf>
    <xf numFmtId="178" fontId="4" fillId="0" borderId="12" xfId="77" applyNumberFormat="1" applyFont="1" applyFill="1" applyBorder="1" applyAlignment="1">
      <alignment horizontal="center" vertical="top" wrapText="1"/>
      <protection/>
    </xf>
    <xf numFmtId="178" fontId="4" fillId="0" borderId="12" xfId="77" applyNumberFormat="1" applyFont="1" applyFill="1" applyBorder="1" applyAlignment="1">
      <alignment horizontal="center" vertical="center" wrapText="1"/>
      <protection/>
    </xf>
    <xf numFmtId="194" fontId="7" fillId="0" borderId="13" xfId="76" applyNumberFormat="1" applyFont="1" applyFill="1" applyBorder="1" applyAlignment="1">
      <alignment horizontal="center" vertical="top"/>
      <protection/>
    </xf>
    <xf numFmtId="195" fontId="7" fillId="0" borderId="14" xfId="76" applyNumberFormat="1" applyFont="1" applyFill="1" applyBorder="1" applyAlignment="1">
      <alignment horizontal="center" vertical="top"/>
      <protection/>
    </xf>
    <xf numFmtId="165" fontId="7" fillId="0" borderId="14" xfId="76" applyNumberFormat="1" applyFont="1" applyFill="1" applyBorder="1" applyAlignment="1">
      <alignment horizontal="center" vertical="top"/>
      <protection/>
    </xf>
    <xf numFmtId="194" fontId="7" fillId="0" borderId="15" xfId="76" applyNumberFormat="1" applyFont="1" applyFill="1" applyBorder="1" applyAlignment="1">
      <alignment horizontal="center" vertical="top"/>
      <protection/>
    </xf>
    <xf numFmtId="164" fontId="7" fillId="0" borderId="16" xfId="76" applyNumberFormat="1" applyFont="1" applyFill="1" applyBorder="1" applyAlignment="1">
      <alignment horizontal="left" wrapText="1"/>
      <protection/>
    </xf>
    <xf numFmtId="4" fontId="7" fillId="0" borderId="16" xfId="76" applyNumberFormat="1" applyFont="1" applyFill="1" applyBorder="1" applyAlignment="1">
      <alignment/>
      <protection/>
    </xf>
    <xf numFmtId="4" fontId="7" fillId="0" borderId="17" xfId="76" applyNumberFormat="1" applyFont="1" applyFill="1" applyBorder="1" applyAlignment="1">
      <alignment/>
      <protection/>
    </xf>
    <xf numFmtId="178" fontId="7" fillId="0" borderId="18" xfId="77" applyNumberFormat="1" applyFont="1" applyFill="1" applyBorder="1" applyAlignment="1" applyProtection="1">
      <alignment horizontal="right"/>
      <protection locked="0"/>
    </xf>
    <xf numFmtId="0" fontId="7" fillId="0" borderId="0" xfId="76" applyFont="1" applyFill="1">
      <alignment/>
      <protection/>
    </xf>
    <xf numFmtId="194" fontId="4" fillId="0" borderId="19" xfId="76" applyNumberFormat="1" applyFont="1" applyFill="1" applyBorder="1" applyAlignment="1">
      <alignment horizontal="center" vertical="top"/>
      <protection/>
    </xf>
    <xf numFmtId="195" fontId="4" fillId="0" borderId="20" xfId="76" applyNumberFormat="1" applyFont="1" applyFill="1" applyBorder="1" applyAlignment="1">
      <alignment horizontal="center" vertical="top"/>
      <protection/>
    </xf>
    <xf numFmtId="165" fontId="4" fillId="0" borderId="20" xfId="76" applyNumberFormat="1" applyFont="1" applyFill="1" applyBorder="1" applyAlignment="1">
      <alignment horizontal="center" vertical="top"/>
      <protection/>
    </xf>
    <xf numFmtId="194" fontId="4" fillId="0" borderId="21" xfId="76" applyNumberFormat="1" applyFont="1" applyFill="1" applyBorder="1" applyAlignment="1">
      <alignment horizontal="center" vertical="top"/>
      <protection/>
    </xf>
    <xf numFmtId="164" fontId="4" fillId="0" borderId="22" xfId="76" applyNumberFormat="1" applyFont="1" applyFill="1" applyBorder="1" applyAlignment="1">
      <alignment horizontal="left" wrapText="1"/>
      <protection/>
    </xf>
    <xf numFmtId="4" fontId="4" fillId="0" borderId="22" xfId="76" applyNumberFormat="1" applyFont="1" applyFill="1" applyBorder="1" applyAlignment="1">
      <alignment/>
      <protection/>
    </xf>
    <xf numFmtId="4" fontId="4" fillId="0" borderId="23" xfId="76" applyNumberFormat="1" applyFont="1" applyFill="1" applyBorder="1" applyAlignment="1">
      <alignment/>
      <protection/>
    </xf>
    <xf numFmtId="178" fontId="4" fillId="0" borderId="18" xfId="77" applyNumberFormat="1" applyFont="1" applyFill="1" applyBorder="1" applyAlignment="1" applyProtection="1">
      <alignment horizontal="right"/>
      <protection locked="0"/>
    </xf>
    <xf numFmtId="194" fontId="4" fillId="0" borderId="21" xfId="76" applyNumberFormat="1" applyFont="1" applyFill="1" applyBorder="1" applyAlignment="1">
      <alignment horizontal="left" vertical="top"/>
      <protection/>
    </xf>
    <xf numFmtId="164" fontId="4" fillId="0" borderId="22" xfId="76" applyNumberFormat="1" applyFont="1" applyFill="1" applyBorder="1" applyAlignment="1">
      <alignment horizontal="left" vertical="top" wrapText="1"/>
      <protection/>
    </xf>
    <xf numFmtId="194" fontId="7" fillId="0" borderId="19" xfId="76" applyNumberFormat="1" applyFont="1" applyFill="1" applyBorder="1" applyAlignment="1">
      <alignment horizontal="center" vertical="top"/>
      <protection/>
    </xf>
    <xf numFmtId="195" fontId="7" fillId="0" borderId="20" xfId="76" applyNumberFormat="1" applyFont="1" applyFill="1" applyBorder="1" applyAlignment="1">
      <alignment horizontal="center" vertical="top"/>
      <protection/>
    </xf>
    <xf numFmtId="165" fontId="7" fillId="0" borderId="20" xfId="76" applyNumberFormat="1" applyFont="1" applyFill="1" applyBorder="1" applyAlignment="1">
      <alignment horizontal="center" vertical="top"/>
      <protection/>
    </xf>
    <xf numFmtId="194" fontId="7" fillId="0" borderId="21" xfId="76" applyNumberFormat="1" applyFont="1" applyFill="1" applyBorder="1" applyAlignment="1">
      <alignment horizontal="left" vertical="top"/>
      <protection/>
    </xf>
    <xf numFmtId="164" fontId="7" fillId="0" borderId="22" xfId="76" applyNumberFormat="1" applyFont="1" applyFill="1" applyBorder="1" applyAlignment="1">
      <alignment horizontal="left" wrapText="1"/>
      <protection/>
    </xf>
    <xf numFmtId="4" fontId="7" fillId="0" borderId="22" xfId="76" applyNumberFormat="1" applyFont="1" applyFill="1" applyBorder="1" applyAlignment="1">
      <alignment/>
      <protection/>
    </xf>
    <xf numFmtId="4" fontId="7" fillId="0" borderId="23" xfId="76" applyNumberFormat="1" applyFont="1" applyFill="1" applyBorder="1" applyAlignment="1">
      <alignment/>
      <protection/>
    </xf>
    <xf numFmtId="194" fontId="7" fillId="0" borderId="19" xfId="76" applyNumberFormat="1" applyFont="1" applyFill="1" applyBorder="1" applyAlignment="1">
      <alignment horizontal="center" vertical="top"/>
      <protection/>
    </xf>
    <xf numFmtId="195" fontId="7" fillId="0" borderId="20" xfId="76" applyNumberFormat="1" applyFont="1" applyFill="1" applyBorder="1" applyAlignment="1">
      <alignment horizontal="center" vertical="top"/>
      <protection/>
    </xf>
    <xf numFmtId="165" fontId="7" fillId="0" borderId="20" xfId="76" applyNumberFormat="1" applyFont="1" applyFill="1" applyBorder="1" applyAlignment="1">
      <alignment horizontal="center" vertical="top"/>
      <protection/>
    </xf>
    <xf numFmtId="194" fontId="7" fillId="0" borderId="21" xfId="76" applyNumberFormat="1" applyFont="1" applyFill="1" applyBorder="1" applyAlignment="1">
      <alignment horizontal="left" vertical="top"/>
      <protection/>
    </xf>
    <xf numFmtId="164" fontId="7" fillId="0" borderId="22" xfId="76" applyNumberFormat="1" applyFont="1" applyFill="1" applyBorder="1" applyAlignment="1">
      <alignment horizontal="left" wrapText="1"/>
      <protection/>
    </xf>
    <xf numFmtId="4" fontId="7" fillId="0" borderId="22" xfId="76" applyNumberFormat="1" applyFont="1" applyFill="1" applyBorder="1" applyAlignment="1">
      <alignment/>
      <protection/>
    </xf>
    <xf numFmtId="4" fontId="7" fillId="0" borderId="23" xfId="76" applyNumberFormat="1" applyFont="1" applyFill="1" applyBorder="1" applyAlignment="1">
      <alignment/>
      <protection/>
    </xf>
    <xf numFmtId="0" fontId="7" fillId="0" borderId="0" xfId="76" applyFont="1" applyFill="1">
      <alignment/>
      <protection/>
    </xf>
    <xf numFmtId="0" fontId="4" fillId="0" borderId="0" xfId="76" applyFont="1" applyFill="1">
      <alignment/>
      <protection/>
    </xf>
    <xf numFmtId="194" fontId="4" fillId="0" borderId="24" xfId="76" applyNumberFormat="1" applyFont="1" applyFill="1" applyBorder="1" applyAlignment="1">
      <alignment horizontal="center" vertical="top"/>
      <protection/>
    </xf>
    <xf numFmtId="195" fontId="4" fillId="0" borderId="25" xfId="76" applyNumberFormat="1" applyFont="1" applyFill="1" applyBorder="1" applyAlignment="1">
      <alignment horizontal="center" vertical="top"/>
      <protection/>
    </xf>
    <xf numFmtId="165" fontId="4" fillId="0" borderId="25" xfId="76" applyNumberFormat="1" applyFont="1" applyFill="1" applyBorder="1" applyAlignment="1">
      <alignment horizontal="center" vertical="top"/>
      <protection/>
    </xf>
    <xf numFmtId="194" fontId="4" fillId="0" borderId="26" xfId="76" applyNumberFormat="1" applyFont="1" applyFill="1" applyBorder="1" applyAlignment="1">
      <alignment horizontal="left" vertical="top"/>
      <protection/>
    </xf>
    <xf numFmtId="164" fontId="4" fillId="0" borderId="27" xfId="76" applyNumberFormat="1" applyFont="1" applyFill="1" applyBorder="1" applyAlignment="1">
      <alignment horizontal="left" wrapText="1"/>
      <protection/>
    </xf>
    <xf numFmtId="4" fontId="4" fillId="0" borderId="27" xfId="76" applyNumberFormat="1" applyFont="1" applyFill="1" applyBorder="1" applyAlignment="1">
      <alignment/>
      <protection/>
    </xf>
    <xf numFmtId="4" fontId="4" fillId="0" borderId="28" xfId="76" applyNumberFormat="1" applyFont="1" applyFill="1" applyBorder="1" applyAlignment="1">
      <alignment/>
      <protection/>
    </xf>
    <xf numFmtId="194" fontId="3" fillId="0" borderId="10" xfId="76" applyNumberFormat="1" applyFont="1" applyFill="1" applyBorder="1" applyAlignment="1">
      <alignment horizontal="center" vertical="top"/>
      <protection/>
    </xf>
    <xf numFmtId="195" fontId="3" fillId="0" borderId="29" xfId="76" applyNumberFormat="1" applyFont="1" applyFill="1" applyBorder="1" applyAlignment="1">
      <alignment horizontal="center" vertical="top"/>
      <protection/>
    </xf>
    <xf numFmtId="165" fontId="3" fillId="0" borderId="29" xfId="76" applyNumberFormat="1" applyFont="1" applyFill="1" applyBorder="1" applyAlignment="1">
      <alignment horizontal="center" vertical="top"/>
      <protection/>
    </xf>
    <xf numFmtId="194" fontId="3" fillId="0" borderId="29" xfId="76" applyNumberFormat="1" applyFont="1" applyFill="1" applyBorder="1" applyAlignment="1">
      <alignment horizontal="left" vertical="top"/>
      <protection/>
    </xf>
    <xf numFmtId="164" fontId="3" fillId="0" borderId="29" xfId="76" applyNumberFormat="1" applyFont="1" applyFill="1" applyBorder="1" applyAlignment="1">
      <alignment horizontal="left" wrapText="1"/>
      <protection/>
    </xf>
    <xf numFmtId="4" fontId="3" fillId="0" borderId="30" xfId="76" applyNumberFormat="1" applyFont="1" applyFill="1" applyBorder="1">
      <alignment/>
      <protection/>
    </xf>
    <xf numFmtId="4" fontId="3" fillId="0" borderId="29" xfId="76" applyNumberFormat="1" applyFont="1" applyFill="1" applyBorder="1">
      <alignment/>
      <protection/>
    </xf>
    <xf numFmtId="4" fontId="3" fillId="0" borderId="31" xfId="76" applyNumberFormat="1" applyFont="1" applyFill="1" applyBorder="1">
      <alignment/>
      <protection/>
    </xf>
    <xf numFmtId="178" fontId="3" fillId="0" borderId="18" xfId="77" applyNumberFormat="1" applyFont="1" applyFill="1" applyBorder="1" applyAlignment="1" applyProtection="1">
      <alignment horizontal="right" vertical="center"/>
      <protection locked="0"/>
    </xf>
    <xf numFmtId="0" fontId="3" fillId="0" borderId="0" xfId="76" applyFont="1" applyFill="1">
      <alignment/>
      <protection/>
    </xf>
    <xf numFmtId="194" fontId="3" fillId="0" borderId="0" xfId="76" applyNumberFormat="1" applyFont="1" applyFill="1" applyBorder="1" applyAlignment="1">
      <alignment horizontal="center" vertical="top"/>
      <protection/>
    </xf>
    <xf numFmtId="195" fontId="3" fillId="0" borderId="0" xfId="76" applyNumberFormat="1" applyFont="1" applyFill="1" applyBorder="1" applyAlignment="1">
      <alignment horizontal="center" vertical="top"/>
      <protection/>
    </xf>
    <xf numFmtId="165" fontId="3" fillId="0" borderId="0" xfId="76" applyNumberFormat="1" applyFont="1" applyFill="1" applyBorder="1" applyAlignment="1">
      <alignment horizontal="center" vertical="top"/>
      <protection/>
    </xf>
    <xf numFmtId="164" fontId="7" fillId="0" borderId="0" xfId="76" applyNumberFormat="1" applyFont="1" applyFill="1" applyBorder="1" applyAlignment="1">
      <alignment horizontal="left" wrapText="1"/>
      <protection/>
    </xf>
    <xf numFmtId="4" fontId="7" fillId="0" borderId="0" xfId="76" applyNumberFormat="1" applyFont="1" applyFill="1" applyBorder="1">
      <alignment/>
      <protection/>
    </xf>
    <xf numFmtId="178" fontId="3" fillId="0" borderId="0" xfId="77" applyNumberFormat="1" applyFont="1" applyFill="1" applyBorder="1" applyAlignment="1" applyProtection="1">
      <alignment horizontal="right" vertical="center"/>
      <protection locked="0"/>
    </xf>
    <xf numFmtId="194" fontId="7" fillId="0" borderId="0" xfId="76" applyNumberFormat="1" applyFont="1" applyFill="1" applyBorder="1" applyAlignment="1">
      <alignment horizontal="center" vertical="top"/>
      <protection/>
    </xf>
    <xf numFmtId="195" fontId="7" fillId="0" borderId="0" xfId="76" applyNumberFormat="1" applyFont="1" applyFill="1" applyBorder="1" applyAlignment="1">
      <alignment horizontal="center" vertical="top"/>
      <protection/>
    </xf>
    <xf numFmtId="165" fontId="7" fillId="0" borderId="0" xfId="76" applyNumberFormat="1" applyFont="1" applyFill="1" applyBorder="1" applyAlignment="1">
      <alignment horizontal="center" vertical="top"/>
      <protection/>
    </xf>
    <xf numFmtId="178" fontId="10" fillId="0" borderId="0" xfId="77" applyNumberFormat="1" applyFont="1" applyFill="1" applyBorder="1" applyAlignment="1" applyProtection="1">
      <alignment horizontal="right" vertical="center"/>
      <protection locked="0"/>
    </xf>
    <xf numFmtId="4" fontId="10" fillId="0" borderId="0" xfId="76" applyNumberFormat="1" applyFont="1" applyFill="1" applyBorder="1" applyAlignment="1">
      <alignment vertical="center"/>
      <protection/>
    </xf>
    <xf numFmtId="4" fontId="4" fillId="0" borderId="21" xfId="76" applyNumberFormat="1" applyFont="1" applyFill="1" applyBorder="1" applyAlignment="1">
      <alignment/>
      <protection/>
    </xf>
    <xf numFmtId="14" fontId="8" fillId="0" borderId="0" xfId="77" applyNumberFormat="1" applyFont="1" applyFill="1" applyAlignment="1">
      <alignment horizontal="centerContinuous" vertical="top"/>
      <protection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vertical="center"/>
    </xf>
    <xf numFmtId="166" fontId="11" fillId="0" borderId="0" xfId="79" applyNumberFormat="1" applyFont="1" applyFill="1">
      <alignment/>
      <protection/>
    </xf>
    <xf numFmtId="0" fontId="6" fillId="0" borderId="0" xfId="78" applyFont="1" applyFill="1">
      <alignment/>
      <protection/>
    </xf>
    <xf numFmtId="0" fontId="6" fillId="0" borderId="0" xfId="78" applyFont="1" applyFill="1" applyAlignment="1">
      <alignment vertical="top"/>
      <protection/>
    </xf>
    <xf numFmtId="165" fontId="11" fillId="0" borderId="0" xfId="79" applyNumberFormat="1" applyFont="1" applyFill="1" applyAlignment="1">
      <alignment horizontal="centerContinuous" vertical="center" wrapText="1"/>
      <protection/>
    </xf>
    <xf numFmtId="49" fontId="11" fillId="0" borderId="0" xfId="79" applyNumberFormat="1" applyFont="1" applyFill="1" applyAlignment="1">
      <alignment horizontal="centerContinuous" vertical="center" wrapText="1"/>
      <protection/>
    </xf>
    <xf numFmtId="166" fontId="11" fillId="0" borderId="0" xfId="79" applyNumberFormat="1" applyFont="1" applyFill="1" applyAlignment="1">
      <alignment horizontal="center"/>
      <protection/>
    </xf>
    <xf numFmtId="165" fontId="11" fillId="0" borderId="0" xfId="79" applyNumberFormat="1" applyFont="1" applyFill="1" applyAlignment="1">
      <alignment horizontal="center"/>
      <protection/>
    </xf>
    <xf numFmtId="0" fontId="11" fillId="0" borderId="0" xfId="79" applyFont="1" applyFill="1" applyAlignment="1">
      <alignment vertical="top" wrapText="1"/>
      <protection/>
    </xf>
    <xf numFmtId="164" fontId="11" fillId="0" borderId="0" xfId="79" applyNumberFormat="1" applyFont="1" applyFill="1">
      <alignment/>
      <protection/>
    </xf>
    <xf numFmtId="165" fontId="11" fillId="0" borderId="0" xfId="79" applyNumberFormat="1" applyFont="1" applyFill="1" applyAlignment="1">
      <alignment horizontal="left"/>
      <protection/>
    </xf>
    <xf numFmtId="164" fontId="1" fillId="0" borderId="0" xfId="0" applyNumberFormat="1" applyFont="1" applyFill="1" applyAlignment="1">
      <alignment vertical="top" wrapText="1"/>
    </xf>
    <xf numFmtId="164" fontId="14" fillId="0" borderId="0" xfId="0" applyNumberFormat="1" applyFont="1" applyFill="1" applyAlignment="1">
      <alignment/>
    </xf>
    <xf numFmtId="0" fontId="15" fillId="0" borderId="0" xfId="78" applyFont="1" applyFill="1" applyAlignment="1">
      <alignment horizontal="center"/>
      <protection/>
    </xf>
    <xf numFmtId="164" fontId="13" fillId="0" borderId="18" xfId="79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 applyFill="1" applyBorder="1" applyAlignment="1">
      <alignment/>
    </xf>
    <xf numFmtId="166" fontId="12" fillId="0" borderId="0" xfId="79" applyNumberFormat="1" applyFont="1" applyFill="1" applyBorder="1" applyAlignment="1" applyProtection="1">
      <alignment horizontal="right" vertical="center"/>
      <protection locked="0"/>
    </xf>
    <xf numFmtId="166" fontId="13" fillId="0" borderId="0" xfId="79" applyNumberFormat="1" applyFont="1" applyFill="1" applyBorder="1" applyAlignment="1">
      <alignment horizontal="right" vertical="center"/>
      <protection/>
    </xf>
    <xf numFmtId="166" fontId="13" fillId="0" borderId="0" xfId="79" applyNumberFormat="1" applyFont="1" applyFill="1" applyBorder="1" applyAlignment="1" applyProtection="1">
      <alignment horizontal="right" vertical="center"/>
      <protection locked="0"/>
    </xf>
    <xf numFmtId="164" fontId="11" fillId="0" borderId="0" xfId="79" applyNumberFormat="1" applyFont="1" applyFill="1" applyAlignment="1">
      <alignment vertical="center"/>
      <protection/>
    </xf>
    <xf numFmtId="0" fontId="11" fillId="0" borderId="0" xfId="79" applyFont="1" applyFill="1" applyBorder="1" applyAlignment="1">
      <alignment vertical="center" wrapText="1"/>
      <protection/>
    </xf>
    <xf numFmtId="4" fontId="11" fillId="0" borderId="0" xfId="79" applyNumberFormat="1" applyFont="1" applyFill="1" applyAlignment="1">
      <alignment vertical="center" wrapText="1"/>
      <protection/>
    </xf>
    <xf numFmtId="165" fontId="13" fillId="0" borderId="18" xfId="79" applyNumberFormat="1" applyFont="1" applyFill="1" applyBorder="1" applyAlignment="1">
      <alignment horizontal="center" vertical="center"/>
      <protection/>
    </xf>
    <xf numFmtId="166" fontId="13" fillId="0" borderId="18" xfId="79" applyNumberFormat="1" applyFont="1" applyFill="1" applyBorder="1" applyAlignment="1">
      <alignment horizontal="center" vertical="center" wrapText="1"/>
      <protection/>
    </xf>
    <xf numFmtId="165" fontId="23" fillId="0" borderId="18" xfId="79" applyNumberFormat="1" applyFont="1" applyFill="1" applyBorder="1" applyAlignment="1">
      <alignment horizontal="center" vertical="center" wrapText="1"/>
      <protection/>
    </xf>
    <xf numFmtId="0" fontId="23" fillId="0" borderId="18" xfId="79" applyFont="1" applyFill="1" applyBorder="1" applyAlignment="1">
      <alignment horizontal="left" vertical="center" wrapText="1"/>
      <protection/>
    </xf>
    <xf numFmtId="165" fontId="23" fillId="0" borderId="18" xfId="79" applyNumberFormat="1" applyFont="1" applyFill="1" applyBorder="1" applyAlignment="1" quotePrefix="1">
      <alignment horizontal="center" vertical="center"/>
      <protection/>
    </xf>
    <xf numFmtId="0" fontId="24" fillId="0" borderId="18" xfId="79" applyFont="1" applyFill="1" applyBorder="1" applyAlignment="1">
      <alignment horizontal="left" vertical="center" wrapText="1"/>
      <protection/>
    </xf>
    <xf numFmtId="4" fontId="22" fillId="0" borderId="18" xfId="51" applyNumberFormat="1" applyFont="1" applyBorder="1" applyAlignment="1">
      <alignment horizontal="right" vertical="center" wrapText="1"/>
      <protection/>
    </xf>
    <xf numFmtId="4" fontId="48" fillId="0" borderId="18" xfId="46" applyNumberFormat="1" applyFont="1" applyBorder="1" applyAlignment="1">
      <alignment horizontal="center" vertical="center" wrapText="1"/>
      <protection/>
    </xf>
    <xf numFmtId="4" fontId="22" fillId="0" borderId="18" xfId="51" applyNumberFormat="1" applyFont="1" applyBorder="1" applyAlignment="1">
      <alignment horizontal="center" vertical="center" wrapText="1"/>
      <protection/>
    </xf>
    <xf numFmtId="4" fontId="48" fillId="0" borderId="0" xfId="46" applyNumberFormat="1" applyBorder="1" applyAlignment="1">
      <alignment horizontal="right" vertical="center" wrapText="1"/>
      <protection/>
    </xf>
    <xf numFmtId="4" fontId="48" fillId="0" borderId="32" xfId="46" applyNumberFormat="1" applyBorder="1" applyAlignment="1">
      <alignment horizontal="right" vertical="center" wrapText="1"/>
      <protection/>
    </xf>
    <xf numFmtId="4" fontId="48" fillId="0" borderId="33" xfId="46" applyNumberFormat="1" applyBorder="1" applyAlignment="1">
      <alignment horizontal="right" vertical="center" wrapText="1"/>
      <protection/>
    </xf>
    <xf numFmtId="4" fontId="48" fillId="0" borderId="34" xfId="46" applyNumberFormat="1" applyBorder="1" applyAlignment="1">
      <alignment horizontal="right" vertical="center" wrapText="1"/>
      <protection/>
    </xf>
    <xf numFmtId="165" fontId="11" fillId="0" borderId="0" xfId="79" applyNumberFormat="1" applyFont="1" applyFill="1" applyBorder="1" applyAlignment="1">
      <alignment horizontal="center"/>
      <protection/>
    </xf>
    <xf numFmtId="0" fontId="11" fillId="0" borderId="0" xfId="79" applyFont="1" applyFill="1" applyBorder="1" applyAlignment="1">
      <alignment vertical="top" wrapText="1"/>
      <protection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top" wrapText="1"/>
    </xf>
    <xf numFmtId="166" fontId="11" fillId="0" borderId="0" xfId="79" applyNumberFormat="1" applyFont="1" applyFill="1" applyBorder="1">
      <alignment/>
      <protection/>
    </xf>
    <xf numFmtId="164" fontId="11" fillId="0" borderId="0" xfId="79" applyNumberFormat="1" applyFont="1" applyFill="1" applyBorder="1">
      <alignment/>
      <protection/>
    </xf>
    <xf numFmtId="164" fontId="1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48" fillId="0" borderId="35" xfId="46" applyNumberFormat="1" applyBorder="1" applyAlignment="1">
      <alignment horizontal="right" vertical="center" wrapText="1"/>
      <protection/>
    </xf>
    <xf numFmtId="4" fontId="48" fillId="0" borderId="36" xfId="46" applyNumberFormat="1" applyBorder="1" applyAlignment="1">
      <alignment horizontal="right" vertical="center" wrapText="1"/>
      <protection/>
    </xf>
    <xf numFmtId="4" fontId="48" fillId="0" borderId="10" xfId="46" applyNumberFormat="1" applyBorder="1" applyAlignment="1">
      <alignment horizontal="right" vertical="center" wrapText="1"/>
      <protection/>
    </xf>
    <xf numFmtId="4" fontId="48" fillId="0" borderId="37" xfId="46" applyNumberFormat="1" applyBorder="1" applyAlignment="1">
      <alignment horizontal="right" vertical="center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6" fontId="11" fillId="0" borderId="0" xfId="79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165" fontId="13" fillId="0" borderId="18" xfId="79" applyNumberFormat="1" applyFont="1" applyFill="1" applyBorder="1" applyAlignment="1">
      <alignment horizontal="center" vertical="center"/>
      <protection/>
    </xf>
    <xf numFmtId="0" fontId="15" fillId="0" borderId="0" xfId="78" applyFont="1" applyFill="1" applyAlignment="1">
      <alignment horizontal="center"/>
      <protection/>
    </xf>
    <xf numFmtId="14" fontId="15" fillId="0" borderId="0" xfId="78" applyNumberFormat="1" applyFont="1" applyFill="1" applyAlignment="1">
      <alignment horizontal="center" vertical="top"/>
      <protection/>
    </xf>
    <xf numFmtId="166" fontId="12" fillId="0" borderId="38" xfId="79" applyNumberFormat="1" applyFont="1" applyFill="1" applyBorder="1" applyAlignment="1">
      <alignment horizontal="right"/>
      <protection/>
    </xf>
    <xf numFmtId="164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39" xfId="77" applyFont="1" applyFill="1" applyBorder="1" applyAlignment="1">
      <alignment horizontal="center" vertical="center" wrapText="1"/>
      <protection/>
    </xf>
    <xf numFmtId="0" fontId="4" fillId="0" borderId="16" xfId="77" applyFont="1" applyFill="1" applyBorder="1" applyAlignment="1">
      <alignment horizontal="center" vertical="center" wrapText="1"/>
      <protection/>
    </xf>
    <xf numFmtId="0" fontId="4" fillId="0" borderId="40" xfId="77" applyFont="1" applyFill="1" applyBorder="1" applyAlignment="1">
      <alignment horizontal="center" vertical="center" wrapText="1"/>
      <protection/>
    </xf>
    <xf numFmtId="0" fontId="4" fillId="0" borderId="27" xfId="77" applyFont="1" applyFill="1" applyBorder="1" applyAlignment="1">
      <alignment horizontal="center" vertical="center" wrapText="1"/>
      <protection/>
    </xf>
    <xf numFmtId="4" fontId="4" fillId="0" borderId="17" xfId="77" applyNumberFormat="1" applyFont="1" applyFill="1" applyBorder="1" applyAlignment="1">
      <alignment horizontal="center" vertical="center" wrapText="1"/>
      <protection/>
    </xf>
    <xf numFmtId="4" fontId="4" fillId="0" borderId="28" xfId="77" applyNumberFormat="1" applyFont="1" applyFill="1" applyBorder="1" applyAlignment="1">
      <alignment horizontal="center" vertical="center" wrapText="1"/>
      <protection/>
    </xf>
    <xf numFmtId="49" fontId="4" fillId="0" borderId="16" xfId="77" applyNumberFormat="1" applyFont="1" applyFill="1" applyBorder="1" applyAlignment="1">
      <alignment horizontal="center" vertical="center" wrapText="1"/>
      <protection/>
    </xf>
    <xf numFmtId="49" fontId="4" fillId="0" borderId="27" xfId="77" applyNumberFormat="1" applyFont="1" applyFill="1" applyBorder="1" applyAlignment="1">
      <alignment horizontal="center" vertical="center" wrapText="1"/>
      <protection/>
    </xf>
    <xf numFmtId="4" fontId="4" fillId="0" borderId="41" xfId="77" applyNumberFormat="1" applyFont="1" applyFill="1" applyBorder="1" applyAlignment="1">
      <alignment horizontal="center" vertical="center" wrapText="1"/>
      <protection/>
    </xf>
    <xf numFmtId="4" fontId="4" fillId="0" borderId="42" xfId="77" applyNumberFormat="1" applyFont="1" applyFill="1" applyBorder="1" applyAlignment="1">
      <alignment horizontal="center" vertical="center" wrapText="1"/>
      <protection/>
    </xf>
    <xf numFmtId="4" fontId="4" fillId="0" borderId="43" xfId="77" applyNumberFormat="1" applyFont="1" applyFill="1" applyBorder="1" applyAlignment="1">
      <alignment horizontal="center" vertical="center" wrapText="1"/>
      <protection/>
    </xf>
    <xf numFmtId="4" fontId="4" fillId="0" borderId="44" xfId="77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0 3" xfId="35"/>
    <cellStyle name="S1" xfId="36"/>
    <cellStyle name="S1 2" xfId="37"/>
    <cellStyle name="S1 3" xfId="38"/>
    <cellStyle name="S2" xfId="39"/>
    <cellStyle name="S2 2" xfId="40"/>
    <cellStyle name="S2 3" xfId="41"/>
    <cellStyle name="S3" xfId="42"/>
    <cellStyle name="S3 2" xfId="43"/>
    <cellStyle name="S3 3" xfId="44"/>
    <cellStyle name="S4" xfId="45"/>
    <cellStyle name="S4 2" xfId="46"/>
    <cellStyle name="S4 3" xfId="47"/>
    <cellStyle name="S5" xfId="48"/>
    <cellStyle name="S5 2" xfId="49"/>
    <cellStyle name="S5 3" xfId="50"/>
    <cellStyle name="S6" xfId="51"/>
    <cellStyle name="S6 2" xfId="52"/>
    <cellStyle name="S6 3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_Swodki 12 - для мэра (с предпринимательской)" xfId="76"/>
    <cellStyle name="Обычный_Н-Новгород" xfId="77"/>
    <cellStyle name="Обычный_Н-Новгород_Swodki03" xfId="78"/>
    <cellStyle name="Обычный_По разделам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wk\Homes$\&#1076;&#1077;&#1085;&#1080;&#1089;&#1086;&#1074;&#1072;\My%20Documents\&#1040;&#1085;&#1103;\&#1057;&#1074;&#1086;&#1076;&#1082;&#1080;%20&#1076;&#1086;%2012-15%20&#1095;&#1080;&#1089;&#1083;&#1072;\&#1071;&#1085;&#1074;&#1072;&#1088;&#1100;\Swodki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-Новгород"/>
      <sheetName val="Дума-Интернет"/>
      <sheetName val="Районы"/>
      <sheetName val="Источники"/>
      <sheetName val="Формирование уточненного плана"/>
    </sheetNames>
    <sheetDataSet>
      <sheetData sheetId="0">
        <row r="6">
          <cell r="B6" t="str">
            <v>Общегосударственные вопросы</v>
          </cell>
        </row>
        <row r="15">
          <cell r="B15" t="str">
            <v>Национальная безопасность и правоохранительная деятельность</v>
          </cell>
        </row>
        <row r="19">
          <cell r="B19" t="str">
            <v>Национальная экономика</v>
          </cell>
        </row>
        <row r="25">
          <cell r="B25" t="str">
            <v>Жилищно-коммунальное хозяйство</v>
          </cell>
        </row>
        <row r="30">
          <cell r="B30" t="str">
            <v>Охрана окружающей среды</v>
          </cell>
        </row>
        <row r="33">
          <cell r="B33" t="str">
            <v>Образование</v>
          </cell>
        </row>
        <row r="43">
          <cell r="B43" t="str">
            <v>Здравоохранение</v>
          </cell>
        </row>
        <row r="49">
          <cell r="B49" t="str">
            <v>Социальная политика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tabSelected="1" zoomScalePageLayoutView="0" workbookViewId="0" topLeftCell="A1">
      <pane xSplit="4" ySplit="7" topLeftCell="E8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J7" sqref="J7"/>
    </sheetView>
  </sheetViews>
  <sheetFormatPr defaultColWidth="9.00390625" defaultRowHeight="12.75"/>
  <cols>
    <col min="1" max="1" width="7.625" style="92" customWidth="1"/>
    <col min="2" max="2" width="36.125" style="93" customWidth="1"/>
    <col min="3" max="3" width="21.75390625" style="93" customWidth="1"/>
    <col min="4" max="4" width="21.25390625" style="86" customWidth="1"/>
    <col min="5" max="5" width="20.75390625" style="86" customWidth="1"/>
    <col min="6" max="6" width="7.125" style="94" customWidth="1"/>
    <col min="7" max="16384" width="9.125" style="84" customWidth="1"/>
  </cols>
  <sheetData>
    <row r="1" spans="5:7" ht="16.5">
      <c r="E1" s="134"/>
      <c r="F1" s="135"/>
      <c r="G1" s="97"/>
    </row>
    <row r="2" spans="1:6" s="87" customFormat="1" ht="17.25" customHeight="1">
      <c r="A2" s="137" t="s">
        <v>62</v>
      </c>
      <c r="B2" s="137"/>
      <c r="C2" s="137"/>
      <c r="D2" s="137"/>
      <c r="E2" s="137"/>
      <c r="F2" s="137"/>
    </row>
    <row r="3" spans="1:6" s="87" customFormat="1" ht="18.75" customHeight="1">
      <c r="A3" s="137" t="s">
        <v>60</v>
      </c>
      <c r="B3" s="137"/>
      <c r="C3" s="137"/>
      <c r="D3" s="137"/>
      <c r="E3" s="137"/>
      <c r="F3" s="137"/>
    </row>
    <row r="4" spans="1:6" s="87" customFormat="1" ht="18.75" customHeight="1">
      <c r="A4" s="98"/>
      <c r="B4" s="98"/>
      <c r="C4" s="98" t="s">
        <v>61</v>
      </c>
      <c r="D4" s="98"/>
      <c r="E4" s="98"/>
      <c r="F4" s="98"/>
    </row>
    <row r="5" spans="1:6" s="88" customFormat="1" ht="17.25" customHeight="1">
      <c r="A5" s="138" t="s">
        <v>64</v>
      </c>
      <c r="B5" s="138"/>
      <c r="C5" s="138"/>
      <c r="D5" s="138"/>
      <c r="E5" s="138"/>
      <c r="F5" s="138"/>
    </row>
    <row r="6" spans="1:6" ht="16.5">
      <c r="A6" s="89"/>
      <c r="B6" s="90"/>
      <c r="C6" s="90"/>
      <c r="D6" s="91"/>
      <c r="E6" s="139" t="s">
        <v>2</v>
      </c>
      <c r="F6" s="139"/>
    </row>
    <row r="7" spans="1:7" ht="39" customHeight="1">
      <c r="A7" s="136" t="s">
        <v>0</v>
      </c>
      <c r="B7" s="136"/>
      <c r="C7" s="107" t="s">
        <v>58</v>
      </c>
      <c r="D7" s="108" t="s">
        <v>4</v>
      </c>
      <c r="E7" s="108" t="s">
        <v>5</v>
      </c>
      <c r="F7" s="99" t="s">
        <v>57</v>
      </c>
      <c r="G7" s="100"/>
    </row>
    <row r="8" spans="1:7" ht="26.25" customHeight="1">
      <c r="A8" s="109">
        <v>100</v>
      </c>
      <c r="B8" s="110" t="str">
        <f>'[1]Н-Новгород'!B6</f>
        <v>Общегосударственные вопросы</v>
      </c>
      <c r="C8" s="116">
        <v>1960322700</v>
      </c>
      <c r="D8" s="128">
        <v>1998398579.15</v>
      </c>
      <c r="E8" s="128">
        <v>163063368.73</v>
      </c>
      <c r="F8" s="114">
        <f>E8/D8*100</f>
        <v>8.15970199495225</v>
      </c>
      <c r="G8" s="101"/>
    </row>
    <row r="9" spans="1:7" ht="30.75" customHeight="1">
      <c r="A9" s="109">
        <v>300</v>
      </c>
      <c r="B9" s="110" t="str">
        <f>'[1]Н-Новгород'!B15</f>
        <v>Национальная безопасность и правоохранительная деятельность</v>
      </c>
      <c r="C9" s="117">
        <v>104974404</v>
      </c>
      <c r="D9" s="128">
        <v>104974404</v>
      </c>
      <c r="E9" s="128">
        <v>1137276.03</v>
      </c>
      <c r="F9" s="114">
        <f aca="true" t="shared" si="0" ref="F9:F20">E9/D9*100</f>
        <v>1.083384126667678</v>
      </c>
      <c r="G9" s="101"/>
    </row>
    <row r="10" spans="1:7" ht="26.25" customHeight="1">
      <c r="A10" s="109">
        <v>400</v>
      </c>
      <c r="B10" s="110" t="str">
        <f>'[1]Н-Новгород'!B19</f>
        <v>Национальная экономика</v>
      </c>
      <c r="C10" s="116">
        <v>6006496679.64</v>
      </c>
      <c r="D10" s="128">
        <v>6364767743.64</v>
      </c>
      <c r="E10" s="128">
        <v>149293210.34</v>
      </c>
      <c r="F10" s="114">
        <f t="shared" si="0"/>
        <v>2.345619138878734</v>
      </c>
      <c r="G10" s="101"/>
    </row>
    <row r="11" spans="1:7" ht="26.25" customHeight="1">
      <c r="A11" s="109">
        <v>500</v>
      </c>
      <c r="B11" s="110" t="str">
        <f>'[1]Н-Новгород'!B25</f>
        <v>Жилищно-коммунальное хозяйство</v>
      </c>
      <c r="C11" s="117">
        <v>1761606400</v>
      </c>
      <c r="D11" s="128">
        <v>2203611630.88</v>
      </c>
      <c r="E11" s="128">
        <v>68700358.68</v>
      </c>
      <c r="F11" s="114">
        <f t="shared" si="0"/>
        <v>3.1176255251731857</v>
      </c>
      <c r="G11" s="101"/>
    </row>
    <row r="12" spans="1:7" ht="26.25" customHeight="1">
      <c r="A12" s="109">
        <v>600</v>
      </c>
      <c r="B12" s="110" t="str">
        <f>'[1]Н-Новгород'!B30</f>
        <v>Охрана окружающей среды</v>
      </c>
      <c r="C12" s="116">
        <v>97380200</v>
      </c>
      <c r="D12" s="128">
        <v>97380200</v>
      </c>
      <c r="E12" s="128">
        <v>1275128.98</v>
      </c>
      <c r="F12" s="114">
        <f t="shared" si="0"/>
        <v>1.3094335193396605</v>
      </c>
      <c r="G12" s="101"/>
    </row>
    <row r="13" spans="1:7" ht="26.25" customHeight="1">
      <c r="A13" s="109">
        <v>700</v>
      </c>
      <c r="B13" s="110" t="str">
        <f>'[1]Н-Новгород'!B33</f>
        <v>Образование</v>
      </c>
      <c r="C13" s="117">
        <v>16767326801</v>
      </c>
      <c r="D13" s="128">
        <v>17012932241.46</v>
      </c>
      <c r="E13" s="128">
        <v>1085244520.87</v>
      </c>
      <c r="F13" s="114">
        <f t="shared" si="0"/>
        <v>6.378938712430135</v>
      </c>
      <c r="G13" s="101"/>
    </row>
    <row r="14" spans="1:7" ht="26.25" customHeight="1">
      <c r="A14" s="109">
        <v>800</v>
      </c>
      <c r="B14" s="110" t="s">
        <v>59</v>
      </c>
      <c r="C14" s="118">
        <v>997522300</v>
      </c>
      <c r="D14" s="128">
        <v>998553195.54</v>
      </c>
      <c r="E14" s="129">
        <v>25350125.8</v>
      </c>
      <c r="F14" s="114">
        <f t="shared" si="0"/>
        <v>2.5386855615930504</v>
      </c>
      <c r="G14" s="101"/>
    </row>
    <row r="15" spans="1:7" ht="26.25" customHeight="1">
      <c r="A15" s="109">
        <v>900</v>
      </c>
      <c r="B15" s="110" t="str">
        <f>'[1]Н-Новгород'!B43</f>
        <v>Здравоохранение</v>
      </c>
      <c r="C15" s="119">
        <v>142820600</v>
      </c>
      <c r="D15" s="129">
        <v>142820600</v>
      </c>
      <c r="E15" s="130">
        <v>10700000</v>
      </c>
      <c r="F15" s="114">
        <f t="shared" si="0"/>
        <v>7.491916432223363</v>
      </c>
      <c r="G15" s="101"/>
    </row>
    <row r="16" spans="1:7" ht="26.25" customHeight="1">
      <c r="A16" s="109">
        <v>1000</v>
      </c>
      <c r="B16" s="110" t="str">
        <f>'[1]Н-Новгород'!B49</f>
        <v>Социальная политика</v>
      </c>
      <c r="C16" s="119">
        <v>876061399</v>
      </c>
      <c r="D16" s="131">
        <v>869956099</v>
      </c>
      <c r="E16" s="130">
        <v>55780365.08</v>
      </c>
      <c r="F16" s="114">
        <f t="shared" si="0"/>
        <v>6.41185976443163</v>
      </c>
      <c r="G16" s="101"/>
    </row>
    <row r="17" spans="1:7" ht="26.25" customHeight="1">
      <c r="A17" s="109">
        <v>1100</v>
      </c>
      <c r="B17" s="110" t="s">
        <v>1</v>
      </c>
      <c r="C17" s="119">
        <v>31079892</v>
      </c>
      <c r="D17" s="131">
        <v>46079892</v>
      </c>
      <c r="E17" s="130">
        <v>263170.43</v>
      </c>
      <c r="F17" s="114">
        <f t="shared" si="0"/>
        <v>0.5711177231057746</v>
      </c>
      <c r="G17" s="101"/>
    </row>
    <row r="18" spans="1:7" ht="26.25" customHeight="1">
      <c r="A18" s="109">
        <v>1200</v>
      </c>
      <c r="B18" s="110" t="s">
        <v>55</v>
      </c>
      <c r="C18" s="119">
        <v>16290600</v>
      </c>
      <c r="D18" s="131">
        <v>16290600</v>
      </c>
      <c r="E18" s="130">
        <v>713199.39</v>
      </c>
      <c r="F18" s="114">
        <f t="shared" si="0"/>
        <v>4.377981105668299</v>
      </c>
      <c r="G18" s="101"/>
    </row>
    <row r="19" spans="1:7" ht="30.75" customHeight="1">
      <c r="A19" s="109">
        <v>1300</v>
      </c>
      <c r="B19" s="110" t="s">
        <v>56</v>
      </c>
      <c r="C19" s="119">
        <v>850630020.16</v>
      </c>
      <c r="D19" s="131">
        <v>850630020.16</v>
      </c>
      <c r="E19" s="130">
        <v>36128610.4</v>
      </c>
      <c r="F19" s="114">
        <f t="shared" si="0"/>
        <v>4.247276670673386</v>
      </c>
      <c r="G19" s="101"/>
    </row>
    <row r="20" spans="1:7" s="85" customFormat="1" ht="28.5" customHeight="1">
      <c r="A20" s="111"/>
      <c r="B20" s="112" t="s">
        <v>63</v>
      </c>
      <c r="C20" s="113">
        <f>C8+C9+C10+C11+C12+C13+C14+C15+C16+C17+C18+C19</f>
        <v>29612511995.8</v>
      </c>
      <c r="D20" s="113">
        <f>D8+D9+D10+D11+D12+D13+D14+D15+D16+D17+D18+D19</f>
        <v>30706395205.83</v>
      </c>
      <c r="E20" s="113">
        <f>E8+E9+E10+E11+E12+E13+E14+E15+E16+E17+E18+E19</f>
        <v>1597649334.73</v>
      </c>
      <c r="F20" s="115">
        <f t="shared" si="0"/>
        <v>5.2029856452400045</v>
      </c>
      <c r="G20" s="101"/>
    </row>
    <row r="21" spans="3:6" ht="16.5">
      <c r="C21" s="106"/>
      <c r="D21" s="106"/>
      <c r="E21" s="106"/>
      <c r="F21" s="104"/>
    </row>
    <row r="22" spans="1:10" ht="16.5">
      <c r="A22" s="120"/>
      <c r="B22" s="121"/>
      <c r="C22" s="105"/>
      <c r="D22" s="102"/>
      <c r="E22" s="102"/>
      <c r="F22" s="103"/>
      <c r="G22" s="100"/>
      <c r="H22" s="100"/>
      <c r="I22" s="100"/>
      <c r="J22" s="100"/>
    </row>
    <row r="23" spans="1:10" s="96" customFormat="1" ht="40.5" customHeight="1">
      <c r="A23" s="142"/>
      <c r="B23" s="143"/>
      <c r="C23" s="122"/>
      <c r="D23" s="116"/>
      <c r="E23" s="140"/>
      <c r="F23" s="141"/>
      <c r="G23" s="123"/>
      <c r="H23" s="123"/>
      <c r="I23" s="123"/>
      <c r="J23" s="123"/>
    </row>
    <row r="24" spans="1:10" ht="16.5">
      <c r="A24" s="120"/>
      <c r="B24" s="121"/>
      <c r="C24" s="121"/>
      <c r="D24" s="124"/>
      <c r="E24" s="124"/>
      <c r="F24" s="125"/>
      <c r="G24" s="100"/>
      <c r="H24" s="100"/>
      <c r="I24" s="100"/>
      <c r="J24" s="100"/>
    </row>
    <row r="25" spans="1:10" ht="15.75">
      <c r="A25" s="132"/>
      <c r="B25" s="133"/>
      <c r="C25" s="133"/>
      <c r="D25" s="133"/>
      <c r="E25" s="133"/>
      <c r="F25" s="133"/>
      <c r="G25" s="126"/>
      <c r="H25" s="100"/>
      <c r="I25" s="100"/>
      <c r="J25" s="100"/>
    </row>
    <row r="26" spans="1:10" ht="16.5">
      <c r="A26" s="120"/>
      <c r="B26" s="121"/>
      <c r="C26" s="121"/>
      <c r="D26" s="124"/>
      <c r="E26" s="124"/>
      <c r="F26" s="125"/>
      <c r="G26" s="100"/>
      <c r="H26" s="100"/>
      <c r="I26" s="100"/>
      <c r="J26" s="100"/>
    </row>
    <row r="27" spans="1:10" ht="16.5">
      <c r="A27" s="120"/>
      <c r="B27" s="121"/>
      <c r="C27" s="121"/>
      <c r="D27" s="124"/>
      <c r="E27" s="124"/>
      <c r="F27" s="125"/>
      <c r="G27" s="100"/>
      <c r="H27" s="100"/>
      <c r="I27" s="100"/>
      <c r="J27" s="100"/>
    </row>
    <row r="28" spans="1:10" ht="18.75">
      <c r="A28" s="120"/>
      <c r="B28" s="127"/>
      <c r="C28" s="127"/>
      <c r="D28" s="124"/>
      <c r="E28" s="124"/>
      <c r="F28" s="125"/>
      <c r="G28" s="100"/>
      <c r="H28" s="100"/>
      <c r="I28" s="100"/>
      <c r="J28" s="100"/>
    </row>
    <row r="42" ht="16.5">
      <c r="A42" s="95"/>
    </row>
    <row r="43" ht="16.5">
      <c r="A43" s="95"/>
    </row>
  </sheetData>
  <sheetProtection/>
  <mergeCells count="9">
    <mergeCell ref="A25:F25"/>
    <mergeCell ref="E1:F1"/>
    <mergeCell ref="A7:B7"/>
    <mergeCell ref="A2:F2"/>
    <mergeCell ref="A3:F3"/>
    <mergeCell ref="A5:F5"/>
    <mergeCell ref="E6:F6"/>
    <mergeCell ref="E23:F23"/>
    <mergeCell ref="A23:B23"/>
  </mergeCells>
  <printOptions/>
  <pageMargins left="0.91" right="0.35" top="0.66" bottom="0.28" header="0.25" footer="0.2"/>
  <pageSetup blackAndWhite="1" errors="blank" fitToHeight="1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5"/>
  <sheetViews>
    <sheetView showGridLines="0" zoomScale="75" zoomScaleNormal="75" zoomScalePageLayoutView="0" workbookViewId="0" topLeftCell="A1">
      <pane xSplit="9" ySplit="7" topLeftCell="J8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5" sqref="A5"/>
    </sheetView>
  </sheetViews>
  <sheetFormatPr defaultColWidth="10.25390625" defaultRowHeight="12.75" outlineLevelRow="1" outlineLevelCol="1"/>
  <cols>
    <col min="1" max="1" width="4.625" style="12" customWidth="1"/>
    <col min="2" max="6" width="3.375" style="12" customWidth="1"/>
    <col min="7" max="7" width="5.375" style="12" customWidth="1"/>
    <col min="8" max="8" width="5.25390625" style="12" customWidth="1"/>
    <col min="9" max="9" width="99.25390625" style="12" customWidth="1"/>
    <col min="10" max="10" width="22.00390625" style="13" bestFit="1" customWidth="1"/>
    <col min="11" max="11" width="16.625" style="13" hidden="1" customWidth="1" outlineLevel="1"/>
    <col min="12" max="12" width="20.625" style="13" customWidth="1" collapsed="1"/>
    <col min="13" max="13" width="13.00390625" style="12" hidden="1" customWidth="1" outlineLevel="1"/>
    <col min="14" max="14" width="10.875" style="12" hidden="1" customWidth="1" outlineLevel="1"/>
    <col min="15" max="15" width="10.25390625" style="12" customWidth="1" collapsed="1"/>
    <col min="16" max="16384" width="10.25390625" style="12" customWidth="1"/>
  </cols>
  <sheetData>
    <row r="2" spans="1:14" s="6" customFormat="1" ht="15.75">
      <c r="A2" s="1" t="s">
        <v>3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5"/>
      <c r="N2" s="5"/>
    </row>
    <row r="3" spans="1:14" s="6" customFormat="1" ht="15.75">
      <c r="A3" s="1" t="s">
        <v>7</v>
      </c>
      <c r="B3" s="2"/>
      <c r="C3" s="2"/>
      <c r="D3" s="2"/>
      <c r="E3" s="2"/>
      <c r="F3" s="2"/>
      <c r="G3" s="2"/>
      <c r="H3" s="2"/>
      <c r="I3" s="3"/>
      <c r="J3" s="4"/>
      <c r="K3" s="4"/>
      <c r="L3" s="4"/>
      <c r="M3" s="5"/>
      <c r="N3" s="5"/>
    </row>
    <row r="4" spans="1:14" s="11" customFormat="1" ht="18.75">
      <c r="A4" s="83" t="e">
        <f>#REF!</f>
        <v>#REF!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10"/>
      <c r="N4" s="10"/>
    </row>
    <row r="5" ht="15.75">
      <c r="L5" s="14" t="e">
        <f>#REF!</f>
        <v>#REF!</v>
      </c>
    </row>
    <row r="6" spans="1:14" ht="15.75">
      <c r="A6" s="144" t="s">
        <v>8</v>
      </c>
      <c r="B6" s="145"/>
      <c r="C6" s="145"/>
      <c r="D6" s="145"/>
      <c r="E6" s="145"/>
      <c r="F6" s="145"/>
      <c r="G6" s="145"/>
      <c r="H6" s="145"/>
      <c r="I6" s="150" t="s">
        <v>6</v>
      </c>
      <c r="J6" s="152" t="e">
        <f>#REF!</f>
        <v>#REF!</v>
      </c>
      <c r="K6" s="153"/>
      <c r="L6" s="148" t="e">
        <f>#REF!</f>
        <v>#REF!</v>
      </c>
      <c r="M6" s="15" t="s">
        <v>9</v>
      </c>
      <c r="N6" s="16"/>
    </row>
    <row r="7" spans="1:14" ht="31.5">
      <c r="A7" s="146"/>
      <c r="B7" s="147"/>
      <c r="C7" s="147"/>
      <c r="D7" s="147"/>
      <c r="E7" s="147"/>
      <c r="F7" s="147"/>
      <c r="G7" s="147"/>
      <c r="H7" s="147"/>
      <c r="I7" s="151"/>
      <c r="J7" s="154"/>
      <c r="K7" s="155"/>
      <c r="L7" s="149"/>
      <c r="M7" s="17" t="s">
        <v>10</v>
      </c>
      <c r="N7" s="18" t="s">
        <v>11</v>
      </c>
    </row>
    <row r="8" spans="1:14" s="27" customFormat="1" ht="47.25" outlineLevel="1">
      <c r="A8" s="19">
        <v>1</v>
      </c>
      <c r="B8" s="20">
        <v>1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2">
        <v>0</v>
      </c>
      <c r="I8" s="23" t="s">
        <v>12</v>
      </c>
      <c r="J8" s="24">
        <f>J9</f>
        <v>0</v>
      </c>
      <c r="K8" s="24">
        <f aca="true" t="shared" si="0" ref="K8:L10">K9</f>
        <v>0</v>
      </c>
      <c r="L8" s="25">
        <f t="shared" si="0"/>
        <v>0</v>
      </c>
      <c r="M8" s="26">
        <f aca="true" t="shared" si="1" ref="M8:M39">IF(IF(J8&gt;0,$L8/J8*100,0)&gt;100,"&gt; 100.0",IF(J8&gt;0,$L8/J8*100,0))</f>
        <v>0</v>
      </c>
      <c r="N8" s="26">
        <f aca="true" t="shared" si="2" ref="N8:N39">IF(IF(K8&gt;0,$L8/K8*100,0)&gt;100,"&gt; 100.0",IF(K8&gt;0,$L8/K8*100,0))</f>
        <v>0</v>
      </c>
    </row>
    <row r="9" spans="1:14" ht="47.25" outlineLevel="1">
      <c r="A9" s="28">
        <v>1</v>
      </c>
      <c r="B9" s="29">
        <v>1</v>
      </c>
      <c r="C9" s="29">
        <v>1</v>
      </c>
      <c r="D9" s="29">
        <v>0</v>
      </c>
      <c r="E9" s="29">
        <v>0</v>
      </c>
      <c r="F9" s="29">
        <v>0</v>
      </c>
      <c r="G9" s="30">
        <v>0</v>
      </c>
      <c r="H9" s="31">
        <v>0</v>
      </c>
      <c r="I9" s="32" t="s">
        <v>13</v>
      </c>
      <c r="J9" s="33">
        <f>J10</f>
        <v>0</v>
      </c>
      <c r="K9" s="33">
        <f t="shared" si="0"/>
        <v>0</v>
      </c>
      <c r="L9" s="34">
        <f t="shared" si="0"/>
        <v>0</v>
      </c>
      <c r="M9" s="35">
        <f t="shared" si="1"/>
        <v>0</v>
      </c>
      <c r="N9" s="35">
        <f t="shared" si="2"/>
        <v>0</v>
      </c>
    </row>
    <row r="10" spans="1:14" ht="47.25" outlineLevel="1">
      <c r="A10" s="28">
        <v>1</v>
      </c>
      <c r="B10" s="29">
        <v>1</v>
      </c>
      <c r="C10" s="29">
        <v>1</v>
      </c>
      <c r="D10" s="29">
        <v>0</v>
      </c>
      <c r="E10" s="29">
        <v>0</v>
      </c>
      <c r="F10" s="29">
        <v>0</v>
      </c>
      <c r="G10" s="30">
        <v>0</v>
      </c>
      <c r="H10" s="31">
        <v>700</v>
      </c>
      <c r="I10" s="32" t="s">
        <v>14</v>
      </c>
      <c r="J10" s="33">
        <f>J11</f>
        <v>0</v>
      </c>
      <c r="K10" s="33">
        <f t="shared" si="0"/>
        <v>0</v>
      </c>
      <c r="L10" s="34">
        <f t="shared" si="0"/>
        <v>0</v>
      </c>
      <c r="M10" s="35">
        <f t="shared" si="1"/>
        <v>0</v>
      </c>
      <c r="N10" s="35">
        <f t="shared" si="2"/>
        <v>0</v>
      </c>
    </row>
    <row r="11" spans="1:14" ht="15.75" outlineLevel="1">
      <c r="A11" s="28">
        <v>1</v>
      </c>
      <c r="B11" s="29">
        <v>1</v>
      </c>
      <c r="C11" s="29">
        <v>1</v>
      </c>
      <c r="D11" s="29">
        <v>0</v>
      </c>
      <c r="E11" s="29">
        <v>0</v>
      </c>
      <c r="F11" s="29">
        <v>4</v>
      </c>
      <c r="G11" s="30">
        <v>0</v>
      </c>
      <c r="H11" s="31">
        <v>710</v>
      </c>
      <c r="I11" s="32" t="s">
        <v>15</v>
      </c>
      <c r="J11" s="33"/>
      <c r="K11" s="33"/>
      <c r="L11" s="34"/>
      <c r="M11" s="35">
        <f t="shared" si="1"/>
        <v>0</v>
      </c>
      <c r="N11" s="35">
        <f t="shared" si="2"/>
        <v>0</v>
      </c>
    </row>
    <row r="12" spans="1:14" s="27" customFormat="1" ht="31.5">
      <c r="A12" s="28">
        <v>1</v>
      </c>
      <c r="B12" s="29">
        <v>2</v>
      </c>
      <c r="C12" s="29">
        <v>0</v>
      </c>
      <c r="D12" s="29">
        <v>0</v>
      </c>
      <c r="E12" s="29">
        <v>0</v>
      </c>
      <c r="F12" s="29">
        <v>0</v>
      </c>
      <c r="G12" s="30">
        <v>0</v>
      </c>
      <c r="H12" s="36">
        <v>0</v>
      </c>
      <c r="I12" s="32" t="s">
        <v>16</v>
      </c>
      <c r="J12" s="33">
        <f>J13--J19</f>
        <v>946699407.55</v>
      </c>
      <c r="K12" s="33">
        <f>K13--K19</f>
        <v>1631113.8</v>
      </c>
      <c r="L12" s="34">
        <f>L13--L19</f>
        <v>-52036739.120000005</v>
      </c>
      <c r="M12" s="26">
        <f t="shared" si="1"/>
        <v>-5.496648535427724</v>
      </c>
      <c r="N12" s="26">
        <f t="shared" si="2"/>
        <v>-3190.2580384029616</v>
      </c>
    </row>
    <row r="13" spans="1:14" s="27" customFormat="1" ht="47.25" outlineLevel="1">
      <c r="A13" s="28">
        <v>1</v>
      </c>
      <c r="B13" s="29">
        <v>2</v>
      </c>
      <c r="C13" s="29">
        <v>1</v>
      </c>
      <c r="D13" s="29">
        <v>0</v>
      </c>
      <c r="E13" s="29">
        <v>0</v>
      </c>
      <c r="F13" s="29">
        <v>0</v>
      </c>
      <c r="G13" s="30">
        <v>0</v>
      </c>
      <c r="H13" s="36">
        <v>0</v>
      </c>
      <c r="I13" s="32" t="s">
        <v>17</v>
      </c>
      <c r="J13" s="33">
        <f>J14</f>
        <v>995098300</v>
      </c>
      <c r="K13" s="33">
        <f>K14</f>
        <v>1184626.1</v>
      </c>
      <c r="L13" s="34">
        <f>L14</f>
        <v>0</v>
      </c>
      <c r="M13" s="35">
        <f t="shared" si="1"/>
        <v>0</v>
      </c>
      <c r="N13" s="35">
        <f t="shared" si="2"/>
        <v>0</v>
      </c>
    </row>
    <row r="14" spans="1:14" s="27" customFormat="1" ht="47.25">
      <c r="A14" s="28">
        <v>1</v>
      </c>
      <c r="B14" s="29">
        <v>2</v>
      </c>
      <c r="C14" s="29">
        <v>1</v>
      </c>
      <c r="D14" s="29">
        <v>0</v>
      </c>
      <c r="E14" s="29">
        <v>0</v>
      </c>
      <c r="F14" s="29">
        <v>0</v>
      </c>
      <c r="G14" s="30">
        <v>0</v>
      </c>
      <c r="H14" s="36">
        <v>700</v>
      </c>
      <c r="I14" s="32" t="s">
        <v>18</v>
      </c>
      <c r="J14" s="33">
        <f>J15+J17</f>
        <v>995098300</v>
      </c>
      <c r="K14" s="82">
        <f>K15+K17</f>
        <v>1184626.1</v>
      </c>
      <c r="L14" s="34">
        <f>L15+L17</f>
        <v>0</v>
      </c>
      <c r="M14" s="35">
        <f t="shared" si="1"/>
        <v>0</v>
      </c>
      <c r="N14" s="35">
        <f t="shared" si="2"/>
        <v>0</v>
      </c>
    </row>
    <row r="15" spans="1:14" s="27" customFormat="1" ht="31.5" outlineLevel="1">
      <c r="A15" s="28">
        <v>1</v>
      </c>
      <c r="B15" s="29">
        <v>2</v>
      </c>
      <c r="C15" s="29">
        <v>1</v>
      </c>
      <c r="D15" s="29">
        <v>1</v>
      </c>
      <c r="E15" s="29">
        <v>0</v>
      </c>
      <c r="F15" s="29">
        <v>0</v>
      </c>
      <c r="G15" s="30">
        <v>0</v>
      </c>
      <c r="H15" s="36">
        <v>710</v>
      </c>
      <c r="I15" s="32" t="s">
        <v>19</v>
      </c>
      <c r="J15" s="33">
        <f>J16</f>
        <v>0</v>
      </c>
      <c r="K15" s="33">
        <f>K16</f>
        <v>92690</v>
      </c>
      <c r="L15" s="34">
        <f>L16</f>
        <v>0</v>
      </c>
      <c r="M15" s="35">
        <f t="shared" si="1"/>
        <v>0</v>
      </c>
      <c r="N15" s="35">
        <f t="shared" si="2"/>
        <v>0</v>
      </c>
    </row>
    <row r="16" spans="1:14" s="27" customFormat="1" ht="31.5" outlineLevel="1" collapsed="1">
      <c r="A16" s="28">
        <v>1</v>
      </c>
      <c r="B16" s="29">
        <v>2</v>
      </c>
      <c r="C16" s="29">
        <v>1</v>
      </c>
      <c r="D16" s="29">
        <v>1</v>
      </c>
      <c r="E16" s="29">
        <v>0</v>
      </c>
      <c r="F16" s="29">
        <v>4</v>
      </c>
      <c r="G16" s="30">
        <v>0</v>
      </c>
      <c r="H16" s="36">
        <v>710</v>
      </c>
      <c r="I16" s="32" t="s">
        <v>20</v>
      </c>
      <c r="J16" s="33"/>
      <c r="K16" s="33">
        <v>92690</v>
      </c>
      <c r="L16" s="34"/>
      <c r="M16" s="35">
        <f t="shared" si="1"/>
        <v>0</v>
      </c>
      <c r="N16" s="35">
        <f t="shared" si="2"/>
        <v>0</v>
      </c>
    </row>
    <row r="17" spans="1:14" s="27" customFormat="1" ht="15.75" outlineLevel="1">
      <c r="A17" s="28">
        <v>1</v>
      </c>
      <c r="B17" s="29">
        <v>2</v>
      </c>
      <c r="C17" s="29">
        <v>1</v>
      </c>
      <c r="D17" s="29">
        <v>2</v>
      </c>
      <c r="E17" s="29">
        <v>0</v>
      </c>
      <c r="F17" s="29">
        <v>0</v>
      </c>
      <c r="G17" s="30">
        <v>0</v>
      </c>
      <c r="H17" s="36">
        <v>710</v>
      </c>
      <c r="I17" s="32" t="s">
        <v>21</v>
      </c>
      <c r="J17" s="33">
        <f>J18</f>
        <v>995098300</v>
      </c>
      <c r="K17" s="33">
        <f>K18</f>
        <v>1091936.1</v>
      </c>
      <c r="L17" s="34">
        <f>L18</f>
        <v>0</v>
      </c>
      <c r="M17" s="35">
        <f t="shared" si="1"/>
        <v>0</v>
      </c>
      <c r="N17" s="35">
        <f t="shared" si="2"/>
        <v>0</v>
      </c>
    </row>
    <row r="18" spans="1:14" s="27" customFormat="1" ht="31.5">
      <c r="A18" s="28">
        <v>1</v>
      </c>
      <c r="B18" s="29">
        <v>2</v>
      </c>
      <c r="C18" s="29">
        <v>1</v>
      </c>
      <c r="D18" s="29">
        <v>2</v>
      </c>
      <c r="E18" s="29">
        <v>0</v>
      </c>
      <c r="F18" s="29">
        <v>4</v>
      </c>
      <c r="G18" s="30">
        <v>0</v>
      </c>
      <c r="H18" s="36">
        <v>710</v>
      </c>
      <c r="I18" s="32" t="s">
        <v>22</v>
      </c>
      <c r="J18" s="33">
        <v>995098300</v>
      </c>
      <c r="K18" s="33">
        <v>1091936.1</v>
      </c>
      <c r="L18" s="34"/>
      <c r="M18" s="35">
        <f t="shared" si="1"/>
        <v>0</v>
      </c>
      <c r="N18" s="35">
        <f t="shared" si="2"/>
        <v>0</v>
      </c>
    </row>
    <row r="19" spans="1:14" s="27" customFormat="1" ht="63">
      <c r="A19" s="28">
        <v>1</v>
      </c>
      <c r="B19" s="29">
        <v>2</v>
      </c>
      <c r="C19" s="29">
        <v>1</v>
      </c>
      <c r="D19" s="29">
        <v>0</v>
      </c>
      <c r="E19" s="29">
        <v>0</v>
      </c>
      <c r="F19" s="29">
        <v>0</v>
      </c>
      <c r="G19" s="30">
        <v>0</v>
      </c>
      <c r="H19" s="36">
        <v>800</v>
      </c>
      <c r="I19" s="37" t="s">
        <v>23</v>
      </c>
      <c r="J19" s="33">
        <f>J20+J22</f>
        <v>-48398892.45</v>
      </c>
      <c r="K19" s="33">
        <f>K20+K22</f>
        <v>446487.7</v>
      </c>
      <c r="L19" s="34">
        <f>L20+L22</f>
        <v>-52036739.120000005</v>
      </c>
      <c r="M19" s="35">
        <f t="shared" si="1"/>
        <v>0</v>
      </c>
      <c r="N19" s="35">
        <f t="shared" si="2"/>
        <v>-11654.685923038865</v>
      </c>
    </row>
    <row r="20" spans="1:14" s="27" customFormat="1" ht="31.5" outlineLevel="1">
      <c r="A20" s="28">
        <v>1</v>
      </c>
      <c r="B20" s="29">
        <v>2</v>
      </c>
      <c r="C20" s="29">
        <v>1</v>
      </c>
      <c r="D20" s="29">
        <v>1</v>
      </c>
      <c r="E20" s="29">
        <v>0</v>
      </c>
      <c r="F20" s="29">
        <v>0</v>
      </c>
      <c r="G20" s="30">
        <v>0</v>
      </c>
      <c r="H20" s="36">
        <v>810</v>
      </c>
      <c r="I20" s="32" t="s">
        <v>19</v>
      </c>
      <c r="J20" s="33">
        <f>J21</f>
        <v>9498000</v>
      </c>
      <c r="K20" s="33">
        <f>K21</f>
        <v>146487.7</v>
      </c>
      <c r="L20" s="34">
        <f>L21</f>
        <v>5860153.33</v>
      </c>
      <c r="M20" s="35">
        <f t="shared" si="1"/>
        <v>61.69881375026321</v>
      </c>
      <c r="N20" s="35" t="str">
        <f t="shared" si="2"/>
        <v>&gt; 100.0</v>
      </c>
    </row>
    <row r="21" spans="1:14" s="27" customFormat="1" ht="31.5">
      <c r="A21" s="28">
        <v>1</v>
      </c>
      <c r="B21" s="29">
        <v>2</v>
      </c>
      <c r="C21" s="29">
        <v>1</v>
      </c>
      <c r="D21" s="29">
        <v>1</v>
      </c>
      <c r="E21" s="29">
        <v>0</v>
      </c>
      <c r="F21" s="29">
        <v>4</v>
      </c>
      <c r="G21" s="30">
        <v>0</v>
      </c>
      <c r="H21" s="36">
        <v>810</v>
      </c>
      <c r="I21" s="32" t="s">
        <v>20</v>
      </c>
      <c r="J21" s="33">
        <v>9498000</v>
      </c>
      <c r="K21" s="33">
        <v>146487.7</v>
      </c>
      <c r="L21" s="34">
        <v>5860153.33</v>
      </c>
      <c r="M21" s="35">
        <f t="shared" si="1"/>
        <v>61.69881375026321</v>
      </c>
      <c r="N21" s="35" t="str">
        <f t="shared" si="2"/>
        <v>&gt; 100.0</v>
      </c>
    </row>
    <row r="22" spans="1:14" s="27" customFormat="1" ht="15.75" outlineLevel="1">
      <c r="A22" s="28">
        <v>1</v>
      </c>
      <c r="B22" s="29">
        <v>2</v>
      </c>
      <c r="C22" s="29">
        <v>1</v>
      </c>
      <c r="D22" s="29">
        <v>2</v>
      </c>
      <c r="E22" s="29">
        <v>0</v>
      </c>
      <c r="F22" s="29">
        <v>0</v>
      </c>
      <c r="G22" s="30">
        <v>0</v>
      </c>
      <c r="H22" s="36">
        <v>810</v>
      </c>
      <c r="I22" s="32" t="s">
        <v>21</v>
      </c>
      <c r="J22" s="33">
        <f>J23</f>
        <v>-57896892.45</v>
      </c>
      <c r="K22" s="33">
        <f>K23</f>
        <v>300000</v>
      </c>
      <c r="L22" s="34">
        <f>L23</f>
        <v>-57896892.45</v>
      </c>
      <c r="M22" s="35">
        <f t="shared" si="1"/>
        <v>0</v>
      </c>
      <c r="N22" s="35">
        <f t="shared" si="2"/>
        <v>-19298.96415</v>
      </c>
    </row>
    <row r="23" spans="1:14" s="27" customFormat="1" ht="31.5">
      <c r="A23" s="28">
        <v>1</v>
      </c>
      <c r="B23" s="29">
        <v>2</v>
      </c>
      <c r="C23" s="29">
        <v>1</v>
      </c>
      <c r="D23" s="29">
        <v>2</v>
      </c>
      <c r="E23" s="29">
        <v>0</v>
      </c>
      <c r="F23" s="29">
        <v>4</v>
      </c>
      <c r="G23" s="30">
        <v>0</v>
      </c>
      <c r="H23" s="36">
        <v>810</v>
      </c>
      <c r="I23" s="32" t="s">
        <v>22</v>
      </c>
      <c r="J23" s="33">
        <v>-57896892.45</v>
      </c>
      <c r="K23" s="33">
        <v>300000</v>
      </c>
      <c r="L23" s="34">
        <v>-57896892.45</v>
      </c>
      <c r="M23" s="35">
        <f t="shared" si="1"/>
        <v>0</v>
      </c>
      <c r="N23" s="35">
        <f t="shared" si="2"/>
        <v>-19298.96415</v>
      </c>
    </row>
    <row r="24" spans="1:14" s="27" customFormat="1" ht="15.75" outlineLevel="1">
      <c r="A24" s="38">
        <v>0</v>
      </c>
      <c r="B24" s="39">
        <v>4</v>
      </c>
      <c r="C24" s="39">
        <v>0</v>
      </c>
      <c r="D24" s="39">
        <v>0</v>
      </c>
      <c r="E24" s="39">
        <v>0</v>
      </c>
      <c r="F24" s="39">
        <v>0</v>
      </c>
      <c r="G24" s="40">
        <v>0</v>
      </c>
      <c r="H24" s="41">
        <v>0</v>
      </c>
      <c r="I24" s="42" t="s">
        <v>24</v>
      </c>
      <c r="J24" s="43">
        <f>J25</f>
        <v>0</v>
      </c>
      <c r="K24" s="43">
        <f aca="true" t="shared" si="3" ref="K24:L26">K25</f>
        <v>0</v>
      </c>
      <c r="L24" s="44">
        <f t="shared" si="3"/>
        <v>0</v>
      </c>
      <c r="M24" s="26">
        <f t="shared" si="1"/>
        <v>0</v>
      </c>
      <c r="N24" s="26">
        <f t="shared" si="2"/>
        <v>0</v>
      </c>
    </row>
    <row r="25" spans="1:14" s="27" customFormat="1" ht="15.75" outlineLevel="1">
      <c r="A25" s="28">
        <v>0</v>
      </c>
      <c r="B25" s="29">
        <v>4</v>
      </c>
      <c r="C25" s="29">
        <v>1</v>
      </c>
      <c r="D25" s="29">
        <v>0</v>
      </c>
      <c r="E25" s="29">
        <v>0</v>
      </c>
      <c r="F25" s="29">
        <v>0</v>
      </c>
      <c r="G25" s="30">
        <v>0</v>
      </c>
      <c r="H25" s="36">
        <v>0</v>
      </c>
      <c r="I25" s="32" t="s">
        <v>25</v>
      </c>
      <c r="J25" s="33">
        <f>J26</f>
        <v>0</v>
      </c>
      <c r="K25" s="33">
        <f t="shared" si="3"/>
        <v>0</v>
      </c>
      <c r="L25" s="34">
        <f t="shared" si="3"/>
        <v>0</v>
      </c>
      <c r="M25" s="35">
        <f t="shared" si="1"/>
        <v>0</v>
      </c>
      <c r="N25" s="35">
        <f t="shared" si="2"/>
        <v>0</v>
      </c>
    </row>
    <row r="26" spans="1:14" s="27" customFormat="1" ht="47.25" outlineLevel="1">
      <c r="A26" s="28">
        <v>0</v>
      </c>
      <c r="B26" s="29">
        <v>4</v>
      </c>
      <c r="C26" s="29">
        <v>1</v>
      </c>
      <c r="D26" s="29">
        <v>0</v>
      </c>
      <c r="E26" s="29">
        <v>0</v>
      </c>
      <c r="F26" s="29">
        <v>0</v>
      </c>
      <c r="G26" s="30">
        <v>0</v>
      </c>
      <c r="H26" s="36">
        <v>800</v>
      </c>
      <c r="I26" s="32" t="s">
        <v>26</v>
      </c>
      <c r="J26" s="33">
        <f>J27</f>
        <v>0</v>
      </c>
      <c r="K26" s="33">
        <f t="shared" si="3"/>
        <v>0</v>
      </c>
      <c r="L26" s="34">
        <f t="shared" si="3"/>
        <v>0</v>
      </c>
      <c r="M26" s="35">
        <f t="shared" si="1"/>
        <v>0</v>
      </c>
      <c r="N26" s="35">
        <f t="shared" si="2"/>
        <v>0</v>
      </c>
    </row>
    <row r="27" spans="1:14" s="27" customFormat="1" ht="15.75" outlineLevel="1">
      <c r="A27" s="28">
        <v>0</v>
      </c>
      <c r="B27" s="29">
        <v>4</v>
      </c>
      <c r="C27" s="29">
        <v>1</v>
      </c>
      <c r="D27" s="29">
        <v>0</v>
      </c>
      <c r="E27" s="29">
        <v>0</v>
      </c>
      <c r="F27" s="29">
        <v>4</v>
      </c>
      <c r="G27" s="30">
        <v>0</v>
      </c>
      <c r="H27" s="36">
        <v>810</v>
      </c>
      <c r="I27" s="32" t="s">
        <v>27</v>
      </c>
      <c r="J27" s="33"/>
      <c r="K27" s="33"/>
      <c r="L27" s="34"/>
      <c r="M27" s="35">
        <f t="shared" si="1"/>
        <v>0</v>
      </c>
      <c r="N27" s="35">
        <f t="shared" si="2"/>
        <v>0</v>
      </c>
    </row>
    <row r="28" spans="1:14" s="27" customFormat="1" ht="31.5" outlineLevel="1">
      <c r="A28" s="38">
        <v>366</v>
      </c>
      <c r="B28" s="39">
        <v>5</v>
      </c>
      <c r="C28" s="39">
        <v>0</v>
      </c>
      <c r="D28" s="39">
        <v>0</v>
      </c>
      <c r="E28" s="39">
        <v>0</v>
      </c>
      <c r="F28" s="39">
        <v>0</v>
      </c>
      <c r="G28" s="40">
        <v>0</v>
      </c>
      <c r="H28" s="41">
        <v>0</v>
      </c>
      <c r="I28" s="42" t="s">
        <v>28</v>
      </c>
      <c r="J28" s="43">
        <f aca="true" t="shared" si="4" ref="J28:L29">J29</f>
        <v>0</v>
      </c>
      <c r="K28" s="43">
        <f t="shared" si="4"/>
        <v>2400</v>
      </c>
      <c r="L28" s="44">
        <f t="shared" si="4"/>
        <v>0</v>
      </c>
      <c r="M28" s="26">
        <f t="shared" si="1"/>
        <v>0</v>
      </c>
      <c r="N28" s="26">
        <f t="shared" si="2"/>
        <v>0</v>
      </c>
    </row>
    <row r="29" spans="1:14" s="27" customFormat="1" ht="31.5" outlineLevel="1">
      <c r="A29" s="28">
        <v>366</v>
      </c>
      <c r="B29" s="29">
        <v>5</v>
      </c>
      <c r="C29" s="29">
        <v>0</v>
      </c>
      <c r="D29" s="29">
        <v>0</v>
      </c>
      <c r="E29" s="29">
        <v>0</v>
      </c>
      <c r="F29" s="29">
        <v>0</v>
      </c>
      <c r="G29" s="30">
        <v>0</v>
      </c>
      <c r="H29" s="36">
        <v>630</v>
      </c>
      <c r="I29" s="32" t="s">
        <v>29</v>
      </c>
      <c r="J29" s="33">
        <f t="shared" si="4"/>
        <v>0</v>
      </c>
      <c r="K29" s="33">
        <f t="shared" si="4"/>
        <v>2400</v>
      </c>
      <c r="L29" s="34">
        <f t="shared" si="4"/>
        <v>0</v>
      </c>
      <c r="M29" s="35">
        <f t="shared" si="1"/>
        <v>0</v>
      </c>
      <c r="N29" s="35">
        <f t="shared" si="2"/>
        <v>0</v>
      </c>
    </row>
    <row r="30" spans="1:14" s="27" customFormat="1" ht="31.5">
      <c r="A30" s="28">
        <v>366</v>
      </c>
      <c r="B30" s="29">
        <v>5</v>
      </c>
      <c r="C30" s="29">
        <v>0</v>
      </c>
      <c r="D30" s="29">
        <v>0</v>
      </c>
      <c r="E30" s="29">
        <v>0</v>
      </c>
      <c r="F30" s="29">
        <v>4</v>
      </c>
      <c r="G30" s="30">
        <v>0</v>
      </c>
      <c r="H30" s="36">
        <v>630</v>
      </c>
      <c r="I30" s="32" t="s">
        <v>30</v>
      </c>
      <c r="J30" s="33"/>
      <c r="K30" s="33">
        <v>2400</v>
      </c>
      <c r="L30" s="34"/>
      <c r="M30" s="35">
        <f t="shared" si="1"/>
        <v>0</v>
      </c>
      <c r="N30" s="35">
        <f t="shared" si="2"/>
        <v>0</v>
      </c>
    </row>
    <row r="31" spans="1:14" s="52" customFormat="1" ht="15.75" outlineLevel="1">
      <c r="A31" s="45">
        <v>366</v>
      </c>
      <c r="B31" s="46">
        <v>6</v>
      </c>
      <c r="C31" s="46">
        <v>0</v>
      </c>
      <c r="D31" s="46">
        <v>0</v>
      </c>
      <c r="E31" s="46">
        <v>0</v>
      </c>
      <c r="F31" s="46">
        <v>0</v>
      </c>
      <c r="G31" s="47">
        <v>0</v>
      </c>
      <c r="H31" s="48">
        <v>0</v>
      </c>
      <c r="I31" s="49" t="s">
        <v>31</v>
      </c>
      <c r="J31" s="50">
        <f>J32</f>
        <v>0</v>
      </c>
      <c r="K31" s="33">
        <f>K32</f>
        <v>150</v>
      </c>
      <c r="L31" s="51">
        <f>L32</f>
        <v>0</v>
      </c>
      <c r="M31" s="35">
        <f t="shared" si="1"/>
        <v>0</v>
      </c>
      <c r="N31" s="35">
        <f t="shared" si="2"/>
        <v>0</v>
      </c>
    </row>
    <row r="32" spans="1:14" s="27" customFormat="1" ht="31.5" outlineLevel="1">
      <c r="A32" s="28">
        <v>366</v>
      </c>
      <c r="B32" s="29">
        <v>6</v>
      </c>
      <c r="C32" s="29">
        <v>0</v>
      </c>
      <c r="D32" s="29">
        <v>0</v>
      </c>
      <c r="E32" s="29">
        <v>0</v>
      </c>
      <c r="F32" s="29">
        <v>0</v>
      </c>
      <c r="G32" s="30">
        <v>0</v>
      </c>
      <c r="H32" s="36">
        <v>430</v>
      </c>
      <c r="I32" s="32" t="s">
        <v>32</v>
      </c>
      <c r="J32" s="33">
        <f>J33+J35-J37</f>
        <v>0</v>
      </c>
      <c r="K32" s="33">
        <f>K33+K35-K37</f>
        <v>150</v>
      </c>
      <c r="L32" s="34">
        <f>L33+L35-L37</f>
        <v>0</v>
      </c>
      <c r="M32" s="35">
        <f t="shared" si="1"/>
        <v>0</v>
      </c>
      <c r="N32" s="35">
        <f t="shared" si="2"/>
        <v>0</v>
      </c>
    </row>
    <row r="33" spans="1:14" s="27" customFormat="1" ht="15.75" outlineLevel="1">
      <c r="A33" s="28">
        <v>366</v>
      </c>
      <c r="B33" s="29">
        <v>6</v>
      </c>
      <c r="C33" s="29">
        <v>1</v>
      </c>
      <c r="D33" s="29">
        <v>0</v>
      </c>
      <c r="E33" s="29">
        <v>0</v>
      </c>
      <c r="F33" s="29">
        <v>0</v>
      </c>
      <c r="G33" s="30">
        <v>0</v>
      </c>
      <c r="H33" s="36">
        <v>430</v>
      </c>
      <c r="I33" s="32" t="s">
        <v>33</v>
      </c>
      <c r="J33" s="33">
        <f>J34</f>
        <v>0</v>
      </c>
      <c r="K33" s="33">
        <f>K34</f>
        <v>150</v>
      </c>
      <c r="L33" s="34">
        <f>L34</f>
        <v>0</v>
      </c>
      <c r="M33" s="35">
        <f t="shared" si="1"/>
        <v>0</v>
      </c>
      <c r="N33" s="35">
        <f t="shared" si="2"/>
        <v>0</v>
      </c>
    </row>
    <row r="34" spans="1:14" s="27" customFormat="1" ht="47.25">
      <c r="A34" s="28">
        <v>366</v>
      </c>
      <c r="B34" s="29">
        <v>6</v>
      </c>
      <c r="C34" s="29">
        <v>1</v>
      </c>
      <c r="D34" s="29">
        <v>1</v>
      </c>
      <c r="E34" s="29">
        <v>0</v>
      </c>
      <c r="F34" s="29">
        <v>4</v>
      </c>
      <c r="G34" s="30">
        <v>0</v>
      </c>
      <c r="H34" s="36">
        <v>430</v>
      </c>
      <c r="I34" s="32" t="s">
        <v>34</v>
      </c>
      <c r="J34" s="33"/>
      <c r="K34" s="33">
        <v>150</v>
      </c>
      <c r="L34" s="34"/>
      <c r="M34" s="35">
        <f t="shared" si="1"/>
        <v>0</v>
      </c>
      <c r="N34" s="35">
        <f t="shared" si="2"/>
        <v>0</v>
      </c>
    </row>
    <row r="35" spans="1:14" s="27" customFormat="1" ht="31.5" outlineLevel="1">
      <c r="A35" s="28">
        <v>366</v>
      </c>
      <c r="B35" s="29">
        <v>6</v>
      </c>
      <c r="C35" s="29">
        <v>1</v>
      </c>
      <c r="D35" s="29">
        <v>0</v>
      </c>
      <c r="E35" s="29">
        <v>0</v>
      </c>
      <c r="F35" s="29">
        <v>0</v>
      </c>
      <c r="G35" s="30">
        <v>0</v>
      </c>
      <c r="H35" s="36">
        <v>430</v>
      </c>
      <c r="I35" s="32" t="s">
        <v>35</v>
      </c>
      <c r="J35" s="33">
        <f>J36</f>
        <v>0</v>
      </c>
      <c r="K35" s="33">
        <f>K36</f>
        <v>0</v>
      </c>
      <c r="L35" s="34">
        <f>L36</f>
        <v>0</v>
      </c>
      <c r="M35" s="35">
        <f t="shared" si="1"/>
        <v>0</v>
      </c>
      <c r="N35" s="35">
        <f t="shared" si="2"/>
        <v>0</v>
      </c>
    </row>
    <row r="36" spans="1:14" s="27" customFormat="1" ht="47.25">
      <c r="A36" s="28">
        <v>366</v>
      </c>
      <c r="B36" s="29">
        <v>6</v>
      </c>
      <c r="C36" s="29">
        <v>1</v>
      </c>
      <c r="D36" s="29">
        <v>2</v>
      </c>
      <c r="E36" s="29">
        <v>0</v>
      </c>
      <c r="F36" s="29">
        <v>4</v>
      </c>
      <c r="G36" s="30">
        <v>0</v>
      </c>
      <c r="H36" s="36">
        <v>430</v>
      </c>
      <c r="I36" s="32" t="s">
        <v>36</v>
      </c>
      <c r="J36" s="33"/>
      <c r="K36" s="33"/>
      <c r="L36" s="34"/>
      <c r="M36" s="35">
        <f t="shared" si="1"/>
        <v>0</v>
      </c>
      <c r="N36" s="35">
        <f t="shared" si="2"/>
        <v>0</v>
      </c>
    </row>
    <row r="37" spans="1:14" s="27" customFormat="1" ht="31.5" outlineLevel="1">
      <c r="A37" s="28">
        <v>366</v>
      </c>
      <c r="B37" s="29">
        <v>6</v>
      </c>
      <c r="C37" s="29">
        <v>0</v>
      </c>
      <c r="D37" s="29">
        <v>0</v>
      </c>
      <c r="E37" s="29">
        <v>0</v>
      </c>
      <c r="F37" s="29">
        <v>0</v>
      </c>
      <c r="G37" s="30">
        <v>0</v>
      </c>
      <c r="H37" s="36">
        <v>330</v>
      </c>
      <c r="I37" s="32" t="s">
        <v>37</v>
      </c>
      <c r="J37" s="33">
        <f aca="true" t="shared" si="5" ref="J37:L38">J38</f>
        <v>0</v>
      </c>
      <c r="K37" s="33">
        <f t="shared" si="5"/>
        <v>0</v>
      </c>
      <c r="L37" s="34">
        <f t="shared" si="5"/>
        <v>0</v>
      </c>
      <c r="M37" s="35">
        <f t="shared" si="1"/>
        <v>0</v>
      </c>
      <c r="N37" s="35">
        <f t="shared" si="2"/>
        <v>0</v>
      </c>
    </row>
    <row r="38" spans="1:14" s="27" customFormat="1" ht="15.75" outlineLevel="1">
      <c r="A38" s="28">
        <v>366</v>
      </c>
      <c r="B38" s="29">
        <v>6</v>
      </c>
      <c r="C38" s="29">
        <v>2</v>
      </c>
      <c r="D38" s="29">
        <v>0</v>
      </c>
      <c r="E38" s="29">
        <v>0</v>
      </c>
      <c r="F38" s="29">
        <v>0</v>
      </c>
      <c r="G38" s="30">
        <v>0</v>
      </c>
      <c r="H38" s="36">
        <v>330</v>
      </c>
      <c r="I38" s="32" t="s">
        <v>38</v>
      </c>
      <c r="J38" s="33">
        <f t="shared" si="5"/>
        <v>0</v>
      </c>
      <c r="K38" s="33">
        <f t="shared" si="5"/>
        <v>0</v>
      </c>
      <c r="L38" s="34">
        <f t="shared" si="5"/>
        <v>0</v>
      </c>
      <c r="M38" s="35">
        <f t="shared" si="1"/>
        <v>0</v>
      </c>
      <c r="N38" s="35">
        <f t="shared" si="2"/>
        <v>0</v>
      </c>
    </row>
    <row r="39" spans="1:14" s="27" customFormat="1" ht="15.75" outlineLevel="1">
      <c r="A39" s="28">
        <v>366</v>
      </c>
      <c r="B39" s="29">
        <v>6</v>
      </c>
      <c r="C39" s="29">
        <v>2</v>
      </c>
      <c r="D39" s="29">
        <v>0</v>
      </c>
      <c r="E39" s="29">
        <v>0</v>
      </c>
      <c r="F39" s="29">
        <v>3</v>
      </c>
      <c r="G39" s="30">
        <v>0</v>
      </c>
      <c r="H39" s="36">
        <v>330</v>
      </c>
      <c r="I39" s="32" t="s">
        <v>39</v>
      </c>
      <c r="J39" s="33"/>
      <c r="K39" s="33"/>
      <c r="L39" s="34"/>
      <c r="M39" s="35">
        <f t="shared" si="1"/>
        <v>0</v>
      </c>
      <c r="N39" s="35">
        <f t="shared" si="2"/>
        <v>0</v>
      </c>
    </row>
    <row r="40" spans="1:14" s="27" customFormat="1" ht="15.75">
      <c r="A40" s="28">
        <v>0</v>
      </c>
      <c r="B40" s="29">
        <v>9</v>
      </c>
      <c r="C40" s="29">
        <v>0</v>
      </c>
      <c r="D40" s="29">
        <v>0</v>
      </c>
      <c r="E40" s="29">
        <v>0</v>
      </c>
      <c r="F40" s="29">
        <v>0</v>
      </c>
      <c r="G40" s="30">
        <v>0</v>
      </c>
      <c r="H40" s="36">
        <v>171</v>
      </c>
      <c r="I40" s="32" t="s">
        <v>40</v>
      </c>
      <c r="J40" s="33">
        <f>J41</f>
        <v>0</v>
      </c>
      <c r="K40" s="33"/>
      <c r="L40" s="34">
        <f>L41</f>
        <v>0</v>
      </c>
      <c r="M40" s="35"/>
      <c r="N40" s="35"/>
    </row>
    <row r="41" spans="1:14" s="27" customFormat="1" ht="15.75">
      <c r="A41" s="28">
        <v>0</v>
      </c>
      <c r="B41" s="29">
        <v>9</v>
      </c>
      <c r="C41" s="29">
        <v>0</v>
      </c>
      <c r="D41" s="29">
        <v>0</v>
      </c>
      <c r="E41" s="29">
        <v>0</v>
      </c>
      <c r="F41" s="29">
        <v>4</v>
      </c>
      <c r="G41" s="30">
        <v>0</v>
      </c>
      <c r="H41" s="36">
        <v>171</v>
      </c>
      <c r="I41" s="32" t="s">
        <v>41</v>
      </c>
      <c r="J41" s="33"/>
      <c r="K41" s="33"/>
      <c r="L41" s="34"/>
      <c r="M41" s="35"/>
      <c r="N41" s="35"/>
    </row>
    <row r="42" spans="1:14" s="53" customFormat="1" ht="15.75">
      <c r="A42" s="28">
        <v>1</v>
      </c>
      <c r="B42" s="29">
        <v>8</v>
      </c>
      <c r="C42" s="29">
        <v>0</v>
      </c>
      <c r="D42" s="29">
        <v>0</v>
      </c>
      <c r="E42" s="29">
        <v>0</v>
      </c>
      <c r="F42" s="29">
        <v>0</v>
      </c>
      <c r="G42" s="30">
        <v>0</v>
      </c>
      <c r="H42" s="36">
        <v>0</v>
      </c>
      <c r="I42" s="32" t="s">
        <v>42</v>
      </c>
      <c r="J42" s="33">
        <f>J47--J43</f>
        <v>2239800286.8899994</v>
      </c>
      <c r="K42" s="33">
        <f>K47--K43</f>
        <v>12950367.600000001</v>
      </c>
      <c r="L42" s="34">
        <f>L47--L43</f>
        <v>1488905159.0200005</v>
      </c>
      <c r="M42" s="35">
        <f aca="true" t="shared" si="6" ref="M42:M50">IF(IF(J42&gt;0,$L42/J42*100,0)&gt;100,"&gt; 100.0",IF(J42&gt;0,$L42/J42*100,0))</f>
        <v>66.47490705911866</v>
      </c>
      <c r="N42" s="35" t="str">
        <f aca="true" t="shared" si="7" ref="N42:N50">IF(IF(K42&gt;0,$L42/K42*100,0)&gt;100,"&gt; 100.0",IF(K42&gt;0,$L42/K42*100,0))</f>
        <v>&gt; 100.0</v>
      </c>
    </row>
    <row r="43" spans="1:14" s="27" customFormat="1" ht="15.75" outlineLevel="1">
      <c r="A43" s="28">
        <v>1</v>
      </c>
      <c r="B43" s="29">
        <v>8</v>
      </c>
      <c r="C43" s="29">
        <v>0</v>
      </c>
      <c r="D43" s="29">
        <v>0</v>
      </c>
      <c r="E43" s="29">
        <v>0</v>
      </c>
      <c r="F43" s="29">
        <v>0</v>
      </c>
      <c r="G43" s="30">
        <v>0</v>
      </c>
      <c r="H43" s="36">
        <v>510</v>
      </c>
      <c r="I43" s="32" t="s">
        <v>43</v>
      </c>
      <c r="J43" s="33">
        <f>J44</f>
        <v>-20432266510.3</v>
      </c>
      <c r="K43" s="33">
        <f aca="true" t="shared" si="8" ref="K43:L45">K44</f>
        <v>6424435.7</v>
      </c>
      <c r="L43" s="34">
        <f>L44</f>
        <v>-20190775967.85</v>
      </c>
      <c r="M43" s="35">
        <f t="shared" si="6"/>
        <v>0</v>
      </c>
      <c r="N43" s="35">
        <f t="shared" si="7"/>
        <v>-314280.92537139094</v>
      </c>
    </row>
    <row r="44" spans="1:14" s="27" customFormat="1" ht="15.75" outlineLevel="1">
      <c r="A44" s="28">
        <v>1</v>
      </c>
      <c r="B44" s="29">
        <v>8</v>
      </c>
      <c r="C44" s="29">
        <v>2</v>
      </c>
      <c r="D44" s="29">
        <v>0</v>
      </c>
      <c r="E44" s="29">
        <v>0</v>
      </c>
      <c r="F44" s="29">
        <v>0</v>
      </c>
      <c r="G44" s="30">
        <v>0</v>
      </c>
      <c r="H44" s="36">
        <v>510</v>
      </c>
      <c r="I44" s="32" t="s">
        <v>44</v>
      </c>
      <c r="J44" s="33">
        <f>J45</f>
        <v>-20432266510.3</v>
      </c>
      <c r="K44" s="33">
        <f t="shared" si="8"/>
        <v>6424435.7</v>
      </c>
      <c r="L44" s="34">
        <f t="shared" si="8"/>
        <v>-20190775967.85</v>
      </c>
      <c r="M44" s="35">
        <f t="shared" si="6"/>
        <v>0</v>
      </c>
      <c r="N44" s="35">
        <f t="shared" si="7"/>
        <v>-314280.92537139094</v>
      </c>
    </row>
    <row r="45" spans="1:14" s="27" customFormat="1" ht="15.75" outlineLevel="1">
      <c r="A45" s="28">
        <v>1</v>
      </c>
      <c r="B45" s="29">
        <v>8</v>
      </c>
      <c r="C45" s="29">
        <v>2</v>
      </c>
      <c r="D45" s="29">
        <v>1</v>
      </c>
      <c r="E45" s="29">
        <v>0</v>
      </c>
      <c r="F45" s="29">
        <v>0</v>
      </c>
      <c r="G45" s="30">
        <v>0</v>
      </c>
      <c r="H45" s="36">
        <v>510</v>
      </c>
      <c r="I45" s="32" t="s">
        <v>45</v>
      </c>
      <c r="J45" s="33">
        <f>J46</f>
        <v>-20432266510.3</v>
      </c>
      <c r="K45" s="33">
        <f t="shared" si="8"/>
        <v>6424435.7</v>
      </c>
      <c r="L45" s="34">
        <f t="shared" si="8"/>
        <v>-20190775967.85</v>
      </c>
      <c r="M45" s="35">
        <f t="shared" si="6"/>
        <v>0</v>
      </c>
      <c r="N45" s="35">
        <f t="shared" si="7"/>
        <v>-314280.92537139094</v>
      </c>
    </row>
    <row r="46" spans="1:14" s="27" customFormat="1" ht="15.75">
      <c r="A46" s="28">
        <v>1</v>
      </c>
      <c r="B46" s="29">
        <v>8</v>
      </c>
      <c r="C46" s="29">
        <v>2</v>
      </c>
      <c r="D46" s="29">
        <v>1</v>
      </c>
      <c r="E46" s="29">
        <v>0</v>
      </c>
      <c r="F46" s="29">
        <v>4</v>
      </c>
      <c r="G46" s="30">
        <v>0</v>
      </c>
      <c r="H46" s="36">
        <v>510</v>
      </c>
      <c r="I46" s="32" t="s">
        <v>46</v>
      </c>
      <c r="J46" s="33">
        <v>-20432266510.3</v>
      </c>
      <c r="K46" s="33">
        <v>6424435.7</v>
      </c>
      <c r="L46" s="34">
        <v>-20190775967.85</v>
      </c>
      <c r="M46" s="35">
        <f t="shared" si="6"/>
        <v>0</v>
      </c>
      <c r="N46" s="35">
        <f t="shared" si="7"/>
        <v>-314280.92537139094</v>
      </c>
    </row>
    <row r="47" spans="1:14" s="27" customFormat="1" ht="15.75" outlineLevel="1">
      <c r="A47" s="28">
        <v>1</v>
      </c>
      <c r="B47" s="29">
        <v>8</v>
      </c>
      <c r="C47" s="29">
        <v>0</v>
      </c>
      <c r="D47" s="29">
        <v>0</v>
      </c>
      <c r="E47" s="29">
        <v>0</v>
      </c>
      <c r="F47" s="29">
        <v>0</v>
      </c>
      <c r="G47" s="30">
        <v>0</v>
      </c>
      <c r="H47" s="36">
        <v>610</v>
      </c>
      <c r="I47" s="32" t="s">
        <v>47</v>
      </c>
      <c r="J47" s="33">
        <f>J48</f>
        <v>22672066797.19</v>
      </c>
      <c r="K47" s="33">
        <f aca="true" t="shared" si="9" ref="K47:L49">K48</f>
        <v>6525931.9</v>
      </c>
      <c r="L47" s="34">
        <f t="shared" si="9"/>
        <v>21679681126.87</v>
      </c>
      <c r="M47" s="35">
        <f t="shared" si="6"/>
        <v>95.62287073694138</v>
      </c>
      <c r="N47" s="35" t="str">
        <f t="shared" si="7"/>
        <v>&gt; 100.0</v>
      </c>
    </row>
    <row r="48" spans="1:14" s="27" customFormat="1" ht="15.75" outlineLevel="1">
      <c r="A48" s="28">
        <v>1</v>
      </c>
      <c r="B48" s="29">
        <v>8</v>
      </c>
      <c r="C48" s="29">
        <v>2</v>
      </c>
      <c r="D48" s="29">
        <v>0</v>
      </c>
      <c r="E48" s="29">
        <v>0</v>
      </c>
      <c r="F48" s="29">
        <v>0</v>
      </c>
      <c r="G48" s="30">
        <v>0</v>
      </c>
      <c r="H48" s="36">
        <v>610</v>
      </c>
      <c r="I48" s="32" t="s">
        <v>48</v>
      </c>
      <c r="J48" s="33">
        <f>J49</f>
        <v>22672066797.19</v>
      </c>
      <c r="K48" s="33">
        <f t="shared" si="9"/>
        <v>6525931.9</v>
      </c>
      <c r="L48" s="34">
        <f t="shared" si="9"/>
        <v>21679681126.87</v>
      </c>
      <c r="M48" s="35">
        <f t="shared" si="6"/>
        <v>95.62287073694138</v>
      </c>
      <c r="N48" s="35" t="str">
        <f t="shared" si="7"/>
        <v>&gt; 100.0</v>
      </c>
    </row>
    <row r="49" spans="1:14" s="27" customFormat="1" ht="15.75" outlineLevel="1">
      <c r="A49" s="28">
        <v>1</v>
      </c>
      <c r="B49" s="29">
        <v>8</v>
      </c>
      <c r="C49" s="29">
        <v>2</v>
      </c>
      <c r="D49" s="29">
        <v>1</v>
      </c>
      <c r="E49" s="29">
        <v>0</v>
      </c>
      <c r="F49" s="29">
        <v>0</v>
      </c>
      <c r="G49" s="30">
        <v>0</v>
      </c>
      <c r="H49" s="36">
        <v>610</v>
      </c>
      <c r="I49" s="32" t="s">
        <v>49</v>
      </c>
      <c r="J49" s="33">
        <f>J50</f>
        <v>22672066797.19</v>
      </c>
      <c r="K49" s="33">
        <f t="shared" si="9"/>
        <v>6525931.9</v>
      </c>
      <c r="L49" s="34">
        <f t="shared" si="9"/>
        <v>21679681126.87</v>
      </c>
      <c r="M49" s="35">
        <f t="shared" si="6"/>
        <v>95.62287073694138</v>
      </c>
      <c r="N49" s="35" t="str">
        <f t="shared" si="7"/>
        <v>&gt; 100.0</v>
      </c>
    </row>
    <row r="50" spans="1:14" s="27" customFormat="1" ht="15.75">
      <c r="A50" s="54">
        <v>1</v>
      </c>
      <c r="B50" s="55">
        <v>8</v>
      </c>
      <c r="C50" s="55">
        <v>2</v>
      </c>
      <c r="D50" s="55">
        <v>1</v>
      </c>
      <c r="E50" s="55">
        <v>0</v>
      </c>
      <c r="F50" s="55">
        <v>4</v>
      </c>
      <c r="G50" s="56">
        <v>0</v>
      </c>
      <c r="H50" s="57">
        <v>610</v>
      </c>
      <c r="I50" s="58" t="s">
        <v>50</v>
      </c>
      <c r="J50" s="59">
        <v>22672066797.19</v>
      </c>
      <c r="K50" s="59">
        <v>6525931.9</v>
      </c>
      <c r="L50" s="60">
        <v>21679681126.87</v>
      </c>
      <c r="M50" s="35">
        <f t="shared" si="6"/>
        <v>95.62287073694138</v>
      </c>
      <c r="N50" s="35" t="str">
        <f t="shared" si="7"/>
        <v>&gt; 100.0</v>
      </c>
    </row>
    <row r="51" spans="1:14" s="70" customFormat="1" ht="16.5">
      <c r="A51" s="61"/>
      <c r="B51" s="62"/>
      <c r="C51" s="62"/>
      <c r="D51" s="62"/>
      <c r="E51" s="62"/>
      <c r="F51" s="62"/>
      <c r="G51" s="63"/>
      <c r="H51" s="64"/>
      <c r="I51" s="65" t="s">
        <v>51</v>
      </c>
      <c r="J51" s="66">
        <f>J8+J12+J24+J28+J31+J40+J42</f>
        <v>3186499694.4399996</v>
      </c>
      <c r="K51" s="67">
        <f>K8+K12+K24+K28+K31+K42</f>
        <v>14584031.400000002</v>
      </c>
      <c r="L51" s="68">
        <f>L8+L12+L24+L28+L31+L40+L42</f>
        <v>1436868419.9000006</v>
      </c>
      <c r="M51" s="69"/>
      <c r="N51" s="69"/>
    </row>
    <row r="52" spans="1:14" s="70" customFormat="1" ht="16.5" hidden="1" outlineLevel="1">
      <c r="A52" s="71"/>
      <c r="B52" s="72"/>
      <c r="C52" s="72"/>
      <c r="D52" s="72"/>
      <c r="E52" s="72"/>
      <c r="F52" s="72"/>
      <c r="G52" s="73"/>
      <c r="H52" s="71"/>
      <c r="I52" s="74" t="s">
        <v>52</v>
      </c>
      <c r="J52" s="75"/>
      <c r="K52" s="75"/>
      <c r="L52" s="75"/>
      <c r="M52" s="76"/>
      <c r="N52" s="76"/>
    </row>
    <row r="53" spans="1:14" s="27" customFormat="1" ht="18.75" hidden="1" outlineLevel="1">
      <c r="A53" s="77"/>
      <c r="B53" s="78"/>
      <c r="C53" s="78"/>
      <c r="D53" s="78"/>
      <c r="E53" s="78"/>
      <c r="F53" s="78"/>
      <c r="G53" s="79"/>
      <c r="H53" s="77"/>
      <c r="I53" s="74" t="s">
        <v>53</v>
      </c>
      <c r="J53" s="75"/>
      <c r="K53" s="75"/>
      <c r="L53" s="75"/>
      <c r="M53" s="80"/>
      <c r="N53" s="80"/>
    </row>
    <row r="54" spans="1:14" s="27" customFormat="1" ht="18.75" hidden="1" outlineLevel="1">
      <c r="A54" s="77"/>
      <c r="B54" s="78"/>
      <c r="C54" s="78"/>
      <c r="D54" s="78"/>
      <c r="E54" s="78"/>
      <c r="F54" s="78"/>
      <c r="G54" s="79"/>
      <c r="H54" s="77"/>
      <c r="I54" s="74" t="s">
        <v>54</v>
      </c>
      <c r="J54" s="75"/>
      <c r="K54" s="75"/>
      <c r="L54" s="75"/>
      <c r="M54" s="80"/>
      <c r="N54" s="80"/>
    </row>
    <row r="55" spans="1:14" s="27" customFormat="1" ht="18.75" collapsed="1">
      <c r="A55" s="77"/>
      <c r="B55" s="78"/>
      <c r="C55" s="78"/>
      <c r="D55" s="78"/>
      <c r="E55" s="78"/>
      <c r="F55" s="78"/>
      <c r="G55" s="79"/>
      <c r="H55" s="77"/>
      <c r="I55" s="74"/>
      <c r="K55" s="81"/>
      <c r="L55" s="81"/>
      <c r="M55" s="80"/>
      <c r="N55" s="80"/>
    </row>
  </sheetData>
  <sheetProtection/>
  <autoFilter ref="L6:L54"/>
  <mergeCells count="4">
    <mergeCell ref="A6:H7"/>
    <mergeCell ref="L6:L7"/>
    <mergeCell ref="I6:I7"/>
    <mergeCell ref="J6:K7"/>
  </mergeCells>
  <printOptions horizontalCentered="1"/>
  <pageMargins left="0.31496062992125984" right="0.31496062992125984" top="0.36" bottom="0.34" header="0.2" footer="0.21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Podoplelov</dc:creator>
  <cp:keywords/>
  <dc:description/>
  <cp:lastModifiedBy>Зверева Дарья Николаевна</cp:lastModifiedBy>
  <cp:lastPrinted>2018-02-14T10:40:10Z</cp:lastPrinted>
  <dcterms:created xsi:type="dcterms:W3CDTF">2005-03-29T09:51:35Z</dcterms:created>
  <dcterms:modified xsi:type="dcterms:W3CDTF">2018-02-14T12:44:57Z</dcterms:modified>
  <cp:category/>
  <cp:version/>
  <cp:contentType/>
  <cp:contentStatus/>
</cp:coreProperties>
</file>